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tabRatio="850"/>
  </bookViews>
  <sheets>
    <sheet name="2025年一般公共预算收支调整表 " sheetId="1" r:id="rId1"/>
    <sheet name="2025年一般公共预算支出明细表" sheetId="2" r:id="rId2"/>
    <sheet name="2025年政府性基金预算收支调整表 " sheetId="3" r:id="rId3"/>
    <sheet name="2025年国有资本经营预算收支调整表" sheetId="4" r:id="rId4"/>
    <sheet name="2025年国有资本经营预算收入调整表" sheetId="5" r:id="rId5"/>
    <sheet name="2025年国有资本经营预算支出调整表" sheetId="9" r:id="rId6"/>
    <sheet name="2025年社保基金收入预算调整表" sheetId="6" r:id="rId7"/>
    <sheet name="2025年社保基金支出预算调整表" sheetId="7" r:id="rId8"/>
    <sheet name="2025年社保基金结余预算调整表" sheetId="8" r:id="rId9"/>
  </sheets>
  <definedNames>
    <definedName name="_xlnm._FilterDatabase" localSheetId="1" hidden="1">'2025年一般公共预算支出明细表'!$B$4:$F$1221</definedName>
    <definedName name="_xlnm._FilterDatabase" localSheetId="2" hidden="1">'2025年政府性基金预算收支调整表 '!$B$5:$L$269</definedName>
    <definedName name="_xlnm.Print_Titles" localSheetId="0">'2025年一般公共预算收支调整表 '!$4:$6</definedName>
  </definedNames>
  <calcPr calcId="144525"/>
</workbook>
</file>

<file path=xl/sharedStrings.xml><?xml version="1.0" encoding="utf-8"?>
<sst xmlns="http://schemas.openxmlformats.org/spreadsheetml/2006/main" count="1919" uniqueCount="1506">
  <si>
    <t>附表一</t>
  </si>
  <si>
    <t>连州市2025年一般公共预算收支调整表</t>
  </si>
  <si>
    <t>单位：万元</t>
  </si>
  <si>
    <t>收        入</t>
  </si>
  <si>
    <t>支           出</t>
  </si>
  <si>
    <t>预算科目</t>
  </si>
  <si>
    <t>2025年预算数</t>
  </si>
  <si>
    <t>调整额（负数为调减）</t>
  </si>
  <si>
    <t>调整预算数</t>
  </si>
  <si>
    <t>2025年预算</t>
  </si>
  <si>
    <t>金额</t>
  </si>
  <si>
    <t>比例％</t>
  </si>
  <si>
    <t xml:space="preserve">    科目编码</t>
  </si>
  <si>
    <t>一、一般公共预算本级收入</t>
  </si>
  <si>
    <t>一般公共预算支出合计</t>
  </si>
  <si>
    <t>（一）税收收入</t>
  </si>
  <si>
    <t>（一)一般公共服务</t>
  </si>
  <si>
    <t xml:space="preserve">  1.增值税</t>
  </si>
  <si>
    <t>(二)外交支出</t>
  </si>
  <si>
    <t xml:space="preserve">  2.企业所得税</t>
  </si>
  <si>
    <t>(三)国防支出</t>
  </si>
  <si>
    <t xml:space="preserve">  3.个人所得税</t>
  </si>
  <si>
    <t>(四)公共安全支出</t>
  </si>
  <si>
    <t xml:space="preserve">  4.资源税</t>
  </si>
  <si>
    <t>(五)教育支出</t>
  </si>
  <si>
    <t xml:space="preserve">  5.城市维护建设税</t>
  </si>
  <si>
    <t>(六)科学技术支出</t>
  </si>
  <si>
    <t xml:space="preserve">  6.房产税</t>
  </si>
  <si>
    <t>(七)文化旅游体育与传媒支出</t>
  </si>
  <si>
    <t xml:space="preserve">  7.印花税</t>
  </si>
  <si>
    <t>(八)社会保障和就业支出</t>
  </si>
  <si>
    <t xml:space="preserve">  8.城镇土地使用税</t>
  </si>
  <si>
    <t>(九)卫生健康支出</t>
  </si>
  <si>
    <t xml:space="preserve">  9.土地增值税</t>
  </si>
  <si>
    <t>(十)节能环保支出</t>
  </si>
  <si>
    <t xml:space="preserve">  10.车船税</t>
  </si>
  <si>
    <t>(十一)城乡社区支出</t>
  </si>
  <si>
    <t xml:space="preserve">  11.耕地占用税</t>
  </si>
  <si>
    <t>(十二)农林水支出</t>
  </si>
  <si>
    <t xml:space="preserve">  12.契税</t>
  </si>
  <si>
    <t>(十三)交通运输支出</t>
  </si>
  <si>
    <t xml:space="preserve">  13.烟叶税</t>
  </si>
  <si>
    <t>(十四)资源勘探信息等支出</t>
  </si>
  <si>
    <t xml:space="preserve">  14.环境保护税</t>
  </si>
  <si>
    <t>(十五)商业服务业等支出</t>
  </si>
  <si>
    <t xml:space="preserve">  15.其他税收收入</t>
  </si>
  <si>
    <t>(十六)金融支出</t>
  </si>
  <si>
    <t>（二）非税收入</t>
  </si>
  <si>
    <t>(十七)援助其他地区支出</t>
  </si>
  <si>
    <t xml:space="preserve">  1.行事收入</t>
  </si>
  <si>
    <t>(十八)自然资源海洋气象等支出</t>
  </si>
  <si>
    <t xml:space="preserve">  2.罚没收入</t>
  </si>
  <si>
    <t>(十九)住房保障支出</t>
  </si>
  <si>
    <t xml:space="preserve">  3.国有资本经营收入</t>
  </si>
  <si>
    <t>(二十)粮油物资储备支出</t>
  </si>
  <si>
    <t xml:space="preserve">  4.国有资源（资产）有偿使用收入</t>
  </si>
  <si>
    <t>(二十一)灾害防治及应急管理支出</t>
  </si>
  <si>
    <t>　5.捐赠收入</t>
  </si>
  <si>
    <t>(二十六)其他支出</t>
  </si>
  <si>
    <t xml:space="preserve">  6.其他收入</t>
  </si>
  <si>
    <t>(二十三)债务付息支出</t>
  </si>
  <si>
    <t xml:space="preserve">  7.教育费附加收入</t>
  </si>
  <si>
    <t>(二十四)债务发行费用支出</t>
  </si>
  <si>
    <t xml:space="preserve">  8.地方教育附加收入</t>
  </si>
  <si>
    <t>二、上解支出</t>
  </si>
  <si>
    <t xml:space="preserve">  9.文化事业建设费收入</t>
  </si>
  <si>
    <t>三、预备费</t>
  </si>
  <si>
    <t xml:space="preserve">  10.残疾人就业保障金收入</t>
  </si>
  <si>
    <t>四、债务还本支出</t>
  </si>
  <si>
    <t>　11.政府住房基金收入</t>
  </si>
  <si>
    <t>五、安排预算稳定调节基金</t>
  </si>
  <si>
    <t xml:space="preserve">  12.森林植被恢复费</t>
  </si>
  <si>
    <t>六、区域间转移性支出</t>
  </si>
  <si>
    <t xml:space="preserve">  13.其他专项收入</t>
  </si>
  <si>
    <t>七、结转下年</t>
  </si>
  <si>
    <t>二、上级补助收入</t>
  </si>
  <si>
    <t>（一） 返还性收入</t>
  </si>
  <si>
    <t>（二）一般性转移支付收入</t>
  </si>
  <si>
    <t>（三）专项转移支付收入</t>
  </si>
  <si>
    <t>三、上年结转收入</t>
  </si>
  <si>
    <t>四、调入资金</t>
  </si>
  <si>
    <t xml:space="preserve">  其中：1.政府性基金预算调入</t>
  </si>
  <si>
    <t xml:space="preserve">        2.国有资本经营预算调入</t>
  </si>
  <si>
    <t>五、动用预算稳定调节基金</t>
  </si>
  <si>
    <t>六、债务转贷收入</t>
  </si>
  <si>
    <t>七、区域间转移支付收入</t>
  </si>
  <si>
    <t>收入总计</t>
  </si>
  <si>
    <t>支出总计</t>
  </si>
  <si>
    <t>附表二</t>
  </si>
  <si>
    <t xml:space="preserve"> </t>
  </si>
  <si>
    <t>2025年一般公共财政预算支出明细调整表</t>
  </si>
  <si>
    <t>科目编码</t>
  </si>
  <si>
    <t>科目名称</t>
  </si>
  <si>
    <r>
      <rPr>
        <b/>
        <sz val="12"/>
        <rFont val="Times New Roman"/>
        <charset val="0"/>
      </rPr>
      <t>2025</t>
    </r>
    <r>
      <rPr>
        <b/>
        <sz val="12"/>
        <rFont val="宋体"/>
        <charset val="0"/>
      </rPr>
      <t>年预算数</t>
    </r>
  </si>
  <si>
    <t>增减额</t>
  </si>
  <si>
    <t>增减%</t>
  </si>
  <si>
    <t xml:space="preserve"> 一、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</si>
  <si>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</si>
  <si>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</si>
  <si>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</si>
  <si>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</si>
  <si>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</si>
  <si>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</si>
  <si>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</si>
  <si>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</si>
  <si>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</si>
  <si>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</si>
  <si>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</si>
  <si>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</si>
  <si>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</si>
  <si>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</si>
  <si>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</si>
  <si>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</si>
  <si>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</si>
  <si>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</si>
  <si>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</si>
  <si>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</si>
  <si>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</si>
  <si>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</si>
  <si>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</si>
  <si>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</si>
  <si>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</si>
  <si>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</si>
  <si>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</si>
  <si>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</si>
  <si>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</si>
  <si>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</si>
  <si>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</si>
  <si>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</si>
  <si>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</si>
  <si>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</si>
  <si>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</si>
  <si>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</si>
  <si>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</si>
  <si>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</si>
  <si>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</si>
  <si>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</si>
  <si>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</si>
  <si>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</si>
  <si>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</si>
  <si>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</si>
  <si>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</si>
  <si>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</si>
  <si>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</si>
  <si>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</si>
  <si>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</si>
  <si>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</si>
  <si>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</si>
  <si>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</si>
  <si>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</si>
  <si>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</si>
  <si>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</si>
  <si>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</si>
  <si>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</si>
  <si>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</si>
  <si>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</si>
  <si>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</si>
  <si>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</si>
  <si>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</si>
  <si>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</si>
  <si>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</si>
  <si>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</si>
  <si>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</si>
  <si>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</si>
  <si>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</si>
  <si>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</si>
  <si>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</si>
  <si>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</si>
  <si>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</si>
  <si>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</si>
  <si>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</si>
  <si>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</si>
  <si>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</si>
  <si>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</si>
  <si>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</si>
  <si>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</si>
  <si>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</si>
  <si>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</si>
  <si>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</si>
  <si>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</si>
  <si>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</si>
  <si>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</si>
  <si>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</si>
  <si>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</si>
  <si>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</si>
  <si>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</si>
  <si>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</si>
  <si>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</si>
  <si>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</si>
  <si>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</si>
  <si>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</si>
  <si>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</si>
  <si>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</si>
  <si>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</si>
  <si>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</si>
  <si>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</si>
  <si>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</si>
  <si>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</si>
  <si>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</si>
  <si>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</si>
  <si>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</si>
  <si>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</si>
  <si>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</si>
  <si>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</si>
  <si>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</si>
  <si>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</si>
  <si>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</si>
  <si>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</si>
  <si>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</si>
  <si>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</si>
  <si>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</si>
  <si>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</si>
  <si>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经营主体管理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</si>
  <si>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</si>
  <si>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</si>
  <si>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</si>
  <si>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</si>
  <si>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</si>
  <si>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</si>
  <si>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</si>
  <si>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</si>
  <si>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</si>
  <si>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</si>
  <si>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</si>
  <si>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</si>
  <si>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</si>
  <si>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数据事务</t>
  </si>
  <si>
    <t xml:space="preserve">      其他数据事务支出</t>
  </si>
  <si>
    <t xml:space="preserve">    其他一般公共服务支出</t>
  </si>
  <si>
    <t xml:space="preserve">      国家赔偿费用支出</t>
  </si>
  <si>
    <t xml:space="preserve">      其他一般公共服务支出</t>
  </si>
  <si>
    <t xml:space="preserve"> 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</si>
  <si>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</si>
  <si>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</si>
  <si>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</si>
  <si>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</si>
  <si>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</si>
  <si>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</si>
  <si>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</si>
  <si>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</si>
  <si>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</si>
  <si>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</si>
  <si>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</si>
  <si>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</si>
  <si>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</si>
  <si>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</si>
  <si>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</si>
  <si>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</si>
  <si>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</si>
  <si>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</si>
  <si>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</si>
  <si>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</si>
  <si>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</si>
  <si>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</si>
  <si>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</si>
  <si>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</si>
  <si>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</si>
  <si>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</si>
  <si>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</si>
  <si>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</si>
  <si>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</si>
  <si>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</si>
  <si>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三、国防支出</t>
  </si>
  <si>
    <t xml:space="preserve"> 四、公共安全支出</t>
  </si>
  <si>
    <t xml:space="preserve">    武装警察部队</t>
  </si>
  <si>
    <t xml:space="preserve">    公安</t>
  </si>
  <si>
    <t xml:space="preserve">    检察</t>
  </si>
  <si>
    <t xml:space="preserve">    法院</t>
  </si>
  <si>
    <t xml:space="preserve">    司法</t>
  </si>
  <si>
    <t xml:space="preserve">    缉私警察</t>
  </si>
  <si>
    <t xml:space="preserve">    其他公共安全支出</t>
  </si>
  <si>
    <t xml:space="preserve"> 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</si>
  <si>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</si>
  <si>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</si>
  <si>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</si>
  <si>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</si>
  <si>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</si>
  <si>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</si>
  <si>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</si>
  <si>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</si>
  <si>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</si>
  <si>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</si>
  <si>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</si>
  <si>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</si>
  <si>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</si>
  <si>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</si>
  <si>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</si>
  <si>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</si>
  <si>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</si>
  <si>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</si>
  <si>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</si>
  <si>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</si>
  <si>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</si>
  <si>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</si>
  <si>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</si>
  <si>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</si>
  <si>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</si>
  <si>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</si>
  <si>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</si>
  <si>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</si>
  <si>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</si>
  <si>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</si>
  <si>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</si>
  <si>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专门学校教育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</si>
  <si>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</si>
  <si>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</si>
  <si>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</si>
  <si>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</si>
  <si>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</si>
  <si>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</si>
  <si>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</si>
  <si>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</si>
  <si>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</si>
  <si>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</si>
  <si>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</si>
  <si>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</si>
  <si>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</si>
  <si>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</si>
  <si>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</si>
  <si>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</si>
  <si>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</si>
  <si>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</si>
  <si>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</si>
  <si>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</si>
  <si>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</si>
  <si>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</si>
  <si>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</si>
  <si>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</si>
  <si>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</si>
  <si>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</si>
  <si>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</si>
  <si>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</si>
  <si>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</si>
  <si>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</si>
  <si>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</si>
  <si>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</si>
  <si>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</si>
  <si>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</si>
  <si>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</si>
  <si>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</si>
  <si>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</si>
  <si>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</si>
  <si>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</si>
  <si>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</si>
  <si>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</si>
  <si>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</si>
  <si>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</si>
  <si>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</si>
  <si>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</si>
  <si>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</si>
  <si>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</si>
  <si>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</si>
  <si>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</si>
  <si>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</si>
  <si>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</si>
  <si>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</si>
  <si>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</si>
  <si>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</si>
  <si>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</si>
  <si>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</si>
  <si>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</si>
  <si>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</si>
  <si>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</si>
  <si>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</si>
  <si>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</si>
  <si>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</si>
  <si>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</si>
  <si>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</si>
  <si>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</si>
  <si>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</si>
  <si>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</si>
  <si>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</si>
  <si>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</si>
  <si>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</si>
  <si>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</si>
  <si>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</si>
  <si>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</si>
  <si>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</si>
  <si>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</si>
  <si>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</si>
  <si>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</si>
  <si>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</si>
  <si>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</si>
  <si>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</si>
  <si>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</si>
  <si>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</si>
  <si>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</si>
  <si>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</si>
  <si>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</si>
  <si>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</si>
  <si>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</si>
  <si>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</si>
  <si>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</si>
  <si>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</si>
  <si>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</si>
  <si>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</si>
  <si>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</si>
  <si>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</si>
  <si>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</si>
  <si>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</si>
  <si>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</si>
  <si>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</si>
  <si>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</si>
  <si>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</si>
  <si>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</si>
  <si>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</si>
  <si>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</si>
  <si>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</si>
  <si>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文化产业发展专项支出</t>
  </si>
  <si>
    <t xml:space="preserve">      其他文化旅游体育与传媒支出</t>
  </si>
  <si>
    <t xml:space="preserve"> 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</si>
  <si>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</si>
  <si>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</si>
  <si>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</si>
  <si>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</si>
  <si>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</si>
  <si>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</si>
  <si>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</si>
  <si>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</si>
  <si>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</si>
  <si>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</si>
  <si>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</si>
  <si>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</si>
  <si>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</si>
  <si>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</si>
  <si>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</si>
  <si>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</si>
  <si>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</si>
  <si>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老龄事务</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</si>
  <si>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</si>
  <si>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</si>
  <si>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</si>
  <si>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</si>
  <si>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</si>
  <si>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</si>
  <si>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</si>
  <si>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</si>
  <si>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</si>
  <si>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</si>
  <si>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</si>
  <si>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</si>
  <si>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</si>
  <si>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</si>
  <si>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</si>
  <si>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</si>
  <si>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</si>
  <si>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</si>
  <si>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</si>
  <si>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</si>
  <si>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</si>
  <si>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</si>
  <si>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</si>
  <si>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</si>
  <si>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</si>
  <si>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</si>
  <si>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</si>
  <si>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</si>
  <si>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</si>
  <si>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</si>
  <si>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</si>
  <si>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</si>
  <si>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</si>
  <si>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</si>
  <si>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</si>
  <si>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</si>
  <si>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</si>
  <si>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</si>
  <si>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</si>
  <si>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</si>
  <si>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</si>
  <si>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</si>
  <si>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</si>
  <si>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</si>
  <si>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</si>
  <si>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</si>
  <si>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</si>
  <si>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</si>
  <si>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</si>
  <si>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</si>
  <si>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</si>
  <si>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</si>
  <si>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</si>
  <si>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</si>
  <si>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</si>
  <si>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</si>
  <si>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</si>
  <si>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</si>
  <si>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</si>
  <si>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</si>
  <si>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</si>
  <si>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</si>
  <si>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</si>
  <si>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</si>
  <si>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</si>
  <si>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</si>
  <si>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</si>
  <si>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</si>
  <si>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</si>
  <si>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</si>
  <si>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</si>
  <si>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</si>
  <si>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</si>
  <si>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</si>
  <si>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</si>
  <si>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</si>
  <si>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</si>
  <si>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</si>
  <si>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</si>
  <si>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</si>
  <si>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</si>
  <si>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</si>
  <si>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</si>
  <si>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</si>
  <si>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</si>
  <si>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</si>
  <si>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</si>
  <si>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</si>
  <si>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</si>
  <si>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</si>
  <si>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</si>
  <si>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</si>
  <si>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</si>
  <si>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</si>
  <si>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</si>
  <si>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</si>
  <si>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</si>
  <si>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</si>
  <si>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</si>
  <si>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</si>
  <si>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</si>
  <si>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</si>
  <si>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</si>
  <si>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</si>
  <si>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</si>
  <si>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</si>
  <si>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</si>
  <si>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</si>
  <si>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</si>
  <si>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</si>
  <si>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</si>
  <si>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</si>
  <si>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</si>
  <si>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</si>
  <si>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</si>
  <si>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</si>
  <si>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</si>
  <si>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</si>
  <si>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</si>
  <si>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</si>
  <si>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</si>
  <si>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</si>
  <si>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</si>
  <si>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</si>
  <si>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</si>
  <si>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</si>
  <si>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</si>
  <si>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</si>
  <si>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</si>
  <si>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</si>
  <si>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</si>
  <si>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</si>
  <si>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</si>
  <si>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</si>
  <si>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</si>
  <si>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</si>
  <si>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</si>
  <si>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</si>
  <si>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</si>
  <si>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</si>
  <si>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</si>
  <si>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</si>
  <si>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</si>
  <si>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</si>
  <si>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</si>
  <si>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</si>
  <si>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</si>
  <si>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</si>
  <si>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</si>
  <si>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</si>
  <si>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</si>
  <si>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托育服务</t>
  </si>
  <si>
    <t xml:space="preserve">      托育机构</t>
  </si>
  <si>
    <t xml:space="preserve">      其他托育服务支出</t>
  </si>
  <si>
    <t xml:space="preserve">    其他卫生健康支出</t>
  </si>
  <si>
    <t xml:space="preserve">      其他卫生健康支出</t>
  </si>
  <si>
    <t xml:space="preserve"> 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</si>
  <si>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</si>
  <si>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</si>
  <si>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</si>
  <si>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</si>
  <si>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</si>
  <si>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</si>
  <si>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</si>
  <si>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</si>
  <si>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</si>
  <si>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</si>
  <si>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</si>
  <si>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</si>
  <si>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</si>
  <si>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</si>
  <si>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</si>
  <si>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</si>
  <si>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</si>
  <si>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</si>
  <si>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</si>
  <si>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</si>
  <si>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</si>
  <si>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</si>
  <si>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</si>
  <si>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</si>
  <si>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</si>
  <si>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</si>
  <si>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</si>
  <si>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</si>
  <si>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</si>
  <si>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</si>
  <si>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</si>
  <si>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</si>
  <si>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</si>
  <si>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</si>
  <si>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</si>
  <si>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</si>
  <si>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</si>
  <si>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</si>
  <si>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</si>
  <si>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</si>
  <si>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</si>
  <si>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</si>
  <si>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</si>
  <si>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</si>
  <si>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</si>
  <si>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</si>
  <si>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</si>
  <si>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</si>
  <si>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</si>
  <si>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</si>
  <si>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清洁能源</t>
  </si>
  <si>
    <t xml:space="preserve">      可再生能源</t>
  </si>
  <si>
    <t xml:space="preserve">      其他清洁能源支出</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</si>
  <si>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</si>
  <si>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</si>
  <si>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</si>
  <si>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</si>
  <si>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</si>
  <si>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</si>
  <si>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</si>
  <si>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</si>
  <si>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</si>
  <si>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</si>
  <si>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</si>
  <si>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</si>
  <si>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</si>
  <si>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</si>
  <si>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</si>
  <si>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</si>
  <si>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</si>
  <si>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</si>
  <si>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</si>
  <si>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</si>
  <si>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</si>
  <si>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</si>
  <si>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</si>
  <si>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</si>
  <si>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</si>
  <si>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</si>
  <si>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</si>
  <si>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</si>
  <si>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</si>
  <si>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</si>
  <si>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</si>
  <si>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</si>
  <si>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</si>
  <si>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</si>
  <si>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</si>
  <si>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</si>
  <si>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</si>
  <si>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</si>
  <si>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</si>
  <si>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</si>
  <si>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</si>
  <si>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</si>
  <si>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</si>
  <si>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</si>
  <si>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</si>
  <si>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</si>
  <si>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</si>
  <si>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</si>
  <si>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</si>
  <si>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</si>
  <si>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</si>
  <si>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</si>
  <si>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</si>
  <si>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</si>
  <si>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</si>
  <si>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</si>
  <si>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</si>
  <si>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</si>
  <si>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</si>
  <si>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</si>
  <si>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</si>
  <si>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</si>
  <si>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</si>
  <si>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</si>
  <si>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</si>
  <si>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</si>
  <si>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</si>
  <si>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</si>
  <si>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</si>
  <si>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</si>
  <si>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</si>
  <si>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</si>
  <si>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</si>
  <si>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</si>
  <si>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</si>
  <si>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</si>
  <si>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</si>
  <si>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</si>
  <si>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</si>
  <si>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</si>
  <si>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</si>
  <si>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</si>
  <si>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</si>
  <si>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</si>
  <si>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</si>
  <si>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</si>
  <si>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</si>
  <si>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</si>
  <si>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</si>
  <si>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</si>
  <si>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</si>
  <si>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</si>
  <si>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</si>
  <si>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</si>
  <si>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</si>
  <si>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</si>
  <si>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</si>
  <si>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</si>
  <si>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</si>
  <si>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</si>
  <si>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</si>
  <si>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</si>
  <si>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</si>
  <si>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</si>
  <si>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</si>
  <si>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</si>
  <si>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</si>
  <si>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</si>
  <si>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</si>
  <si>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</si>
  <si>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</si>
  <si>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</si>
  <si>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</si>
  <si>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</si>
  <si>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</si>
  <si>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</si>
  <si>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</si>
  <si>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</si>
  <si>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</si>
  <si>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</si>
  <si>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</si>
  <si>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</si>
  <si>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</si>
  <si>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</si>
  <si>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</si>
  <si>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</si>
  <si>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</si>
  <si>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</si>
  <si>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</si>
  <si>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</si>
  <si>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</si>
  <si>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</si>
  <si>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</si>
  <si>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</si>
  <si>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</si>
  <si>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</si>
  <si>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</si>
  <si>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</si>
  <si>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</si>
  <si>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</si>
  <si>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</si>
  <si>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</si>
  <si>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</si>
  <si>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</si>
  <si>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</si>
  <si>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</si>
  <si>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</si>
  <si>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</si>
  <si>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</si>
  <si>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</si>
  <si>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</si>
  <si>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</si>
  <si>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</si>
  <si>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</si>
  <si>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</si>
  <si>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</si>
  <si>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</si>
  <si>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t>
  </si>
  <si>
    <t xml:space="preserve">      公共交通运营补助</t>
  </si>
  <si>
    <t xml:space="preserve">      其他交通运输支出</t>
  </si>
  <si>
    <t xml:space="preserve"> 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</si>
  <si>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</si>
  <si>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</si>
  <si>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</si>
  <si>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</si>
  <si>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</si>
  <si>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</si>
  <si>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</si>
  <si>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</si>
  <si>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</si>
  <si>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</si>
  <si>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</si>
  <si>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</si>
  <si>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</si>
  <si>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</si>
  <si>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</si>
  <si>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</si>
  <si>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</si>
  <si>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</si>
  <si>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</si>
  <si>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</si>
  <si>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</si>
  <si>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</si>
  <si>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</si>
  <si>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</si>
  <si>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</si>
  <si>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</si>
  <si>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</si>
  <si>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</si>
  <si>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</si>
  <si>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</si>
  <si>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</si>
  <si>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</si>
  <si>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</si>
  <si>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</si>
  <si>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</si>
  <si>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</si>
  <si>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</si>
  <si>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</si>
  <si>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</si>
  <si>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</si>
  <si>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</si>
  <si>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</si>
  <si>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</si>
  <si>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</si>
  <si>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</si>
  <si>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</si>
  <si>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</si>
  <si>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</si>
  <si>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</si>
  <si>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</si>
  <si>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</si>
  <si>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</si>
  <si>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</si>
  <si>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</si>
  <si>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</si>
  <si>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</si>
  <si>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</si>
  <si>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</si>
  <si>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</si>
  <si>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</si>
  <si>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</si>
  <si>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</si>
  <si>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</si>
  <si>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</si>
  <si>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</si>
  <si>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</si>
  <si>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</si>
  <si>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</si>
  <si>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</si>
  <si>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</si>
  <si>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</si>
  <si>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</si>
  <si>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</si>
  <si>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</si>
  <si>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</si>
  <si>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</si>
  <si>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</si>
  <si>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</si>
  <si>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</si>
  <si>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</si>
  <si>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</si>
  <si>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</si>
  <si>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</si>
  <si>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</si>
  <si>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</si>
  <si>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</si>
  <si>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</si>
  <si>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</si>
  <si>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</si>
  <si>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</si>
  <si>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</si>
  <si>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</si>
  <si>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</si>
  <si>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</si>
  <si>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</si>
  <si>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</si>
  <si>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</si>
  <si>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</si>
  <si>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</si>
  <si>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</si>
  <si>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</si>
  <si>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</si>
  <si>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</si>
  <si>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</si>
  <si>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</si>
  <si>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</si>
  <si>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</si>
  <si>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</si>
  <si>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</si>
  <si>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</si>
  <si>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</si>
  <si>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</si>
  <si>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</si>
  <si>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</si>
  <si>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</si>
  <si>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</si>
  <si>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</si>
  <si>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</si>
  <si>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</si>
  <si>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</si>
  <si>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</si>
  <si>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</si>
  <si>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</si>
  <si>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</si>
  <si>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</si>
  <si>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</si>
  <si>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</si>
  <si>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</si>
  <si>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</si>
  <si>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</si>
  <si>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</si>
  <si>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十九、住房保障支出</t>
  </si>
  <si>
    <t xml:space="preserve">    保障性安居工程支出</t>
  </si>
  <si>
    <t xml:space="preserve">      沉陷区治理</t>
  </si>
  <si>
    <t xml:space="preserve">      棚户区改造</t>
  </si>
  <si>
    <t xml:space="preserve">      少数民族地区游牧民定居工程</t>
  </si>
  <si>
    <t xml:space="preserve">      农村危房改造</t>
  </si>
  <si>
    <t xml:space="preserve">      老旧小区改造</t>
  </si>
  <si>
    <t xml:space="preserve">      配租型保障性住房</t>
  </si>
  <si>
    <t xml:space="preserve">      配售型保障性住房</t>
  </si>
  <si>
    <t xml:space="preserve">      城中村改造</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</si>
  <si>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</si>
  <si>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</si>
  <si>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</si>
  <si>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</si>
  <si>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</si>
  <si>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</si>
  <si>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</si>
  <si>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</si>
  <si>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</si>
  <si>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</si>
  <si>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</si>
  <si>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</si>
  <si>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</si>
  <si>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</si>
  <si>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</si>
  <si>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</si>
  <si>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</si>
  <si>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</si>
  <si>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</si>
  <si>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</si>
  <si>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</si>
  <si>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</si>
  <si>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</si>
  <si>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</si>
  <si>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</si>
  <si>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</si>
  <si>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</si>
  <si>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</si>
  <si>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</si>
  <si>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</si>
  <si>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</si>
  <si>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</si>
  <si>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</si>
  <si>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</si>
  <si>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</si>
  <si>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</si>
  <si>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</si>
  <si>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</si>
  <si>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</si>
  <si>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</si>
  <si>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</si>
  <si>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</si>
  <si>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</si>
  <si>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</si>
  <si>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</si>
  <si>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</si>
  <si>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</si>
  <si>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</si>
  <si>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</si>
  <si>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二十一、灾害防治及应急管理支出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</si>
  <si>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</si>
  <si>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</si>
  <si>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</si>
  <si>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</si>
  <si>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</si>
  <si>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</si>
  <si>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</si>
  <si>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</si>
  <si>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</si>
  <si>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</si>
  <si>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煤矿安全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</si>
  <si>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</si>
  <si>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</si>
  <si>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</si>
  <si>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</si>
  <si>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</si>
  <si>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</si>
  <si>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</si>
  <si>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</si>
  <si>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</si>
  <si>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</si>
  <si>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</si>
  <si>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</si>
  <si>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</si>
  <si>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</si>
  <si>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</si>
  <si>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</si>
  <si>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</si>
  <si>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</si>
  <si>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</si>
  <si>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</si>
  <si>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</si>
  <si>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</si>
  <si>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</si>
  <si>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二十三、 其他支出</t>
  </si>
  <si>
    <t xml:space="preserve">      年初预留</t>
  </si>
  <si>
    <t xml:space="preserve"> 二十四、债务付息支出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</si>
  <si>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</si>
  <si>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</si>
  <si>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</si>
  <si>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</si>
  <si>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</si>
  <si>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二十五、债务发行费用支出</t>
  </si>
  <si>
    <t xml:space="preserve">    地方政府一般债务发行费用支出</t>
  </si>
  <si>
    <t>支出合计</t>
  </si>
  <si>
    <t>附表三</t>
  </si>
  <si>
    <t>2025年连州市政府性基金预算收支调整表</t>
  </si>
  <si>
    <t>收                入</t>
  </si>
  <si>
    <t>支                出</t>
  </si>
  <si>
    <t>项          目</t>
  </si>
  <si>
    <t>2025年
预算数</t>
  </si>
  <si>
    <t>调整额
（负数为调减）</t>
  </si>
  <si>
    <t>一、农业土地开发资金收入</t>
  </si>
  <si>
    <t xml:space="preserve">  一、科学技术支出</t>
  </si>
  <si>
    <t>二、国有土地使用权出让收入</t>
  </si>
  <si>
    <t xml:space="preserve">    核电站乏燃料处理处置基金支出</t>
  </si>
  <si>
    <t xml:space="preserve">        土地出让价款收入</t>
  </si>
  <si>
    <t xml:space="preserve">      乏燃料运输</t>
  </si>
  <si>
    <t xml:space="preserve">        补缴的土地价款</t>
  </si>
  <si>
    <t xml:space="preserve">      乏燃料离堆贮存</t>
  </si>
  <si>
    <t xml:space="preserve">        划拨土地收入</t>
  </si>
  <si>
    <t xml:space="preserve">      乏燃料后处理</t>
  </si>
  <si>
    <t xml:space="preserve">        缴纳新增建设用地土地有偿使用费</t>
  </si>
  <si>
    <t xml:space="preserve">      高放废物的处理处置</t>
  </si>
  <si>
    <t xml:space="preserve">        其他土地出让收入</t>
  </si>
  <si>
    <t xml:space="preserve">      乏燃料后处理厂的建设、运行、改造和退役</t>
  </si>
  <si>
    <t>三、大中型水库移民后期扶持基金收入</t>
  </si>
  <si>
    <t xml:space="preserve">      其他乏燃料处理处置基金支出</t>
  </si>
  <si>
    <t>四、大中型水库库区基金收入</t>
  </si>
  <si>
    <t xml:space="preserve"> 二、 文化旅游体育与传媒支出</t>
  </si>
  <si>
    <t>五、三峡水库库区基金收入</t>
  </si>
  <si>
    <t xml:space="preserve">    国家电影事业发展专项资金安排的支出</t>
  </si>
  <si>
    <t>六、中央特别国债经营基金收入</t>
  </si>
  <si>
    <t xml:space="preserve">      资助国产影片放映</t>
  </si>
  <si>
    <t>七、中央特别国债经营基金财务收入</t>
  </si>
  <si>
    <t xml:space="preserve">      资助影院建设</t>
  </si>
  <si>
    <t>八、彩票公益金收入</t>
  </si>
  <si>
    <t xml:space="preserve">      资助少数民族语电影译制</t>
  </si>
  <si>
    <t xml:space="preserve">         福利彩票公益金收入</t>
  </si>
  <si>
    <t xml:space="preserve">      购买农村电影公益性放映版权服务</t>
  </si>
  <si>
    <t xml:space="preserve">         体育彩票公益金收入</t>
  </si>
  <si>
    <t xml:space="preserve">      其他国家电影事业发展专项资金支出</t>
  </si>
  <si>
    <t>九、城市基础设施配套费收入</t>
  </si>
  <si>
    <t xml:space="preserve">    旅游发展基金支出</t>
  </si>
  <si>
    <t>十、小型水库移民扶助基金收入</t>
  </si>
  <si>
    <t xml:space="preserve">      宣传促销</t>
  </si>
  <si>
    <t>十一、国家重大水利工程建设基金收入</t>
  </si>
  <si>
    <t xml:space="preserve">      行业规划</t>
  </si>
  <si>
    <t>中央重大水利工程建设资金</t>
  </si>
  <si>
    <t xml:space="preserve">      旅游事业补助</t>
  </si>
  <si>
    <t>地方重大水利工程建设资金</t>
  </si>
  <si>
    <t xml:space="preserve">      地方旅游开发项目补助</t>
  </si>
  <si>
    <t xml:space="preserve">      其他旅游发展基金支出</t>
  </si>
  <si>
    <t>十二、车辆通行费</t>
  </si>
  <si>
    <t xml:space="preserve">    国家电影事业发展专项资金对应专项债务收入安排的支出</t>
  </si>
  <si>
    <t>十三、核电站乏燃料处理处置基金收入</t>
  </si>
  <si>
    <t xml:space="preserve">      资助城市影院</t>
  </si>
  <si>
    <t>十四、可再生能源电价附加收入</t>
  </si>
  <si>
    <t xml:space="preserve">      其他国家电影事业发展专项资金对应专项债务收入支出</t>
  </si>
  <si>
    <t>十五、船舶油污损害赔偿基金收入</t>
  </si>
  <si>
    <t xml:space="preserve"> 三、 节能环保支出</t>
  </si>
  <si>
    <t>十六、废弃电器电子产品处理基金收入</t>
  </si>
  <si>
    <t xml:space="preserve">    可再生能源电价附加收入安排的支出</t>
  </si>
  <si>
    <t>十七、烟草企业上缴专项收入</t>
  </si>
  <si>
    <t xml:space="preserve">      风力发电补助</t>
  </si>
  <si>
    <t>十八、污水处理费收入</t>
  </si>
  <si>
    <t xml:space="preserve">      太阳能发电补助</t>
  </si>
  <si>
    <t>十九、彩票发行机构和彩票销售机构的业务费用</t>
  </si>
  <si>
    <t xml:space="preserve">      生物质能发电补助</t>
  </si>
  <si>
    <t xml:space="preserve">         福利彩票发行机构的业务费用</t>
  </si>
  <si>
    <t xml:space="preserve">      其他可再生能源电价附加收入安排的支出</t>
  </si>
  <si>
    <t xml:space="preserve">         体育彩票发行机构的业务费用</t>
  </si>
  <si>
    <t xml:space="preserve">    废弃电器电子产品处理基金支出</t>
  </si>
  <si>
    <t xml:space="preserve">         福利彩票销售机构的业务费用</t>
  </si>
  <si>
    <t xml:space="preserve">      回收处理费用补贴</t>
  </si>
  <si>
    <t xml:space="preserve">         体育彩票销售机构的业务费用</t>
  </si>
  <si>
    <t xml:space="preserve">      信息系统建设</t>
  </si>
  <si>
    <t xml:space="preserve">         彩票兑奖周转金</t>
  </si>
  <si>
    <t xml:space="preserve">      基金征管经费</t>
  </si>
  <si>
    <t xml:space="preserve">         彩票发行销售风险基金</t>
  </si>
  <si>
    <t xml:space="preserve">      其他废弃电器电子产品处理基金支出</t>
  </si>
  <si>
    <t xml:space="preserve">         彩票市场调控资金收入</t>
  </si>
  <si>
    <t xml:space="preserve">  四、城乡社区支出</t>
  </si>
  <si>
    <t>二十、其他政府性基金收入</t>
  </si>
  <si>
    <t xml:space="preserve">    国有土地使用权出让收入及对应专项债务收入安排的支出</t>
  </si>
  <si>
    <t>二十三、专项债务对应项目专项收入</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</si>
  <si>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</si>
  <si>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</si>
  <si>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</si>
  <si>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</si>
  <si>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</si>
  <si>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</si>
  <si>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</si>
  <si>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</si>
  <si>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</si>
  <si>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</si>
  <si>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</si>
  <si>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</si>
  <si>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</si>
  <si>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</si>
  <si>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</si>
  <si>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</si>
  <si>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</si>
  <si>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</si>
  <si>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</si>
  <si>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</si>
  <si>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</si>
  <si>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</si>
  <si>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</si>
  <si>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</si>
  <si>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</si>
  <si>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</si>
  <si>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</si>
  <si>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</si>
  <si>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</si>
  <si>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</si>
  <si>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</si>
  <si>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</si>
  <si>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</si>
  <si>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</si>
  <si>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</si>
  <si>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</si>
  <si>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超长期特别国债安排的支出</t>
  </si>
  <si>
    <t>城乡社区公共设施</t>
  </si>
  <si>
    <t xml:space="preserve">  五、农林水支出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</si>
  <si>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</si>
  <si>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</si>
  <si>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</si>
  <si>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</si>
  <si>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</si>
  <si>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</si>
  <si>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</si>
  <si>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</si>
  <si>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</si>
  <si>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</si>
  <si>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</si>
  <si>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</si>
  <si>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</si>
  <si>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</si>
  <si>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</si>
  <si>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</si>
  <si>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</si>
  <si>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</si>
  <si>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</si>
  <si>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</si>
  <si>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</si>
  <si>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</si>
  <si>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</si>
  <si>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</si>
  <si>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</si>
  <si>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</si>
  <si>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</si>
  <si>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</si>
  <si>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</si>
  <si>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</si>
  <si>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</si>
  <si>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</si>
  <si>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</si>
  <si>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</si>
  <si>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</si>
  <si>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</si>
  <si>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</si>
  <si>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</si>
  <si>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</si>
  <si>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</si>
  <si>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</si>
  <si>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</si>
  <si>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</si>
  <si>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</si>
  <si>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</si>
  <si>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</si>
  <si>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</si>
  <si>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</si>
  <si>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</si>
  <si>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</si>
  <si>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</si>
  <si>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</si>
  <si>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</si>
  <si>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</si>
  <si>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</si>
  <si>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</si>
  <si>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</si>
  <si>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</si>
  <si>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</si>
  <si>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</si>
  <si>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七、资源勘探信息等支出</t>
  </si>
  <si>
    <t xml:space="preserve">    农网还贷资金支出</t>
  </si>
  <si>
    <t xml:space="preserve">      中央农网还贷资金支出</t>
  </si>
  <si>
    <t xml:space="preserve">      地方农网还贷资金支出</t>
  </si>
  <si>
    <t xml:space="preserve">      其他农网还贷资金支出</t>
  </si>
  <si>
    <t xml:space="preserve">  八、金融支出</t>
  </si>
  <si>
    <t xml:space="preserve">      中央特别国债经营基金支出</t>
  </si>
  <si>
    <t xml:space="preserve">      中央特别国债经营基金财务支出</t>
  </si>
  <si>
    <t xml:space="preserve">  九、其他支出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</si>
  <si>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</si>
  <si>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</si>
  <si>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</si>
  <si>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</si>
  <si>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</si>
  <si>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</si>
  <si>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</si>
  <si>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</si>
  <si>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</si>
  <si>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</si>
  <si>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</si>
  <si>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</si>
  <si>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</si>
  <si>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</si>
  <si>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</si>
  <si>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</si>
  <si>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</si>
  <si>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</si>
  <si>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</si>
  <si>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</si>
  <si>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</si>
  <si>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</si>
  <si>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</si>
  <si>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</si>
  <si>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</si>
  <si>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</si>
  <si>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 xml:space="preserve">  十、债务付息支出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</si>
  <si>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</si>
  <si>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</si>
  <si>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</si>
  <si>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</si>
  <si>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</si>
  <si>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</si>
  <si>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</si>
  <si>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</si>
  <si>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</si>
  <si>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</si>
  <si>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</si>
  <si>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</si>
  <si>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</si>
  <si>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</si>
  <si>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</si>
  <si>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</si>
  <si>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十一、债务发行费用支出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</si>
  <si>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</si>
  <si>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</si>
  <si>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</si>
  <si>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</si>
  <si>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</si>
  <si>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</si>
  <si>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</si>
  <si>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</si>
  <si>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</si>
  <si>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</si>
  <si>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</si>
  <si>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</si>
  <si>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</si>
  <si>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</si>
  <si>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</si>
  <si>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十二、抗疫特别国债安排的支出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</si>
  <si>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</si>
  <si>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</si>
  <si>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</si>
  <si>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</si>
  <si>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</si>
  <si>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</si>
  <si>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</si>
  <si>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</si>
  <si>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</si>
  <si>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</si>
  <si>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</si>
  <si>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</si>
  <si>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</si>
  <si>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</si>
  <si>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</si>
  <si>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</si>
  <si>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</si>
  <si>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</si>
  <si>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收入合计</t>
  </si>
  <si>
    <t>转移性收入</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</si>
  <si>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</si>
  <si>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</si>
  <si>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</si>
  <si>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</si>
  <si>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</si>
  <si>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</si>
  <si>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</si>
  <si>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地震灾后恢复重建补助收入</t>
  </si>
  <si>
    <t xml:space="preserve">    调出资金</t>
  </si>
  <si>
    <t xml:space="preserve">    上年结转收入</t>
  </si>
  <si>
    <t xml:space="preserve">    年终结余</t>
  </si>
  <si>
    <t xml:space="preserve">    调入资金</t>
  </si>
  <si>
    <t xml:space="preserve">   地方政府专项债务还本支出</t>
  </si>
  <si>
    <t xml:space="preserve">   地方政府专项债务转贷收入</t>
  </si>
  <si>
    <t>附表四</t>
  </si>
  <si>
    <t>2025年连州市国有资本经营预算收支调整总表</t>
  </si>
  <si>
    <t xml:space="preserve">                                                                                      单位：万元</t>
  </si>
  <si>
    <t>收          入</t>
  </si>
  <si>
    <t>支          出</t>
  </si>
  <si>
    <t>项        目</t>
  </si>
  <si>
    <t>国有资本经营预算收入</t>
  </si>
  <si>
    <t>国有资本经营预算支出</t>
  </si>
  <si>
    <t xml:space="preserve">  利润收入</t>
  </si>
  <si>
    <t xml:space="preserve">  解决历史遗留问题及改革成本支出</t>
  </si>
  <si>
    <t xml:space="preserve">  股利、股息收入</t>
  </si>
  <si>
    <t xml:space="preserve">  国有企业资本金注入</t>
  </si>
  <si>
    <t xml:space="preserve">  产权转让收入</t>
  </si>
  <si>
    <t xml:space="preserve">  国有企业政策性补贴</t>
  </si>
  <si>
    <t xml:space="preserve">  清算收入</t>
  </si>
  <si>
    <t xml:space="preserve">  其他国有资本经营预算支出</t>
  </si>
  <si>
    <t xml:space="preserve">  其他国有资本经营收入</t>
  </si>
  <si>
    <t xml:space="preserve">   国有资本经营预算转移支付收入</t>
  </si>
  <si>
    <t>国有资本经营预算转移支付</t>
  </si>
  <si>
    <t>上解收入</t>
  </si>
  <si>
    <t>调出资金</t>
  </si>
  <si>
    <t>上年结转</t>
  </si>
  <si>
    <t>结转下年</t>
  </si>
  <si>
    <t xml:space="preserve">         支出总计</t>
  </si>
  <si>
    <t>附表五</t>
  </si>
  <si>
    <t>2025年连州市国有资本经营预算收入调整表</t>
  </si>
  <si>
    <t>一、国有资本经营收入</t>
  </si>
  <si>
    <t>（一）利润收入</t>
  </si>
  <si>
    <t>连州市潭岭水电厂有限公司</t>
  </si>
  <si>
    <t>连州市金叶贸易有限公司</t>
  </si>
  <si>
    <t>连州市金桥社会服务有限公司</t>
  </si>
  <si>
    <t>连州市城市资产经营有限公司</t>
  </si>
  <si>
    <t>连州陆行汽车租赁有限公司</t>
  </si>
  <si>
    <t>连州市国业砂石资源有限公司</t>
  </si>
  <si>
    <t>连州城市市场服务管理有限公司</t>
  </si>
  <si>
    <t>连州市嘉润投资集团有限公司</t>
  </si>
  <si>
    <t>连州市连信实业投资有限公司</t>
  </si>
  <si>
    <t>连州市鸿翔投资管理有限公司</t>
  </si>
  <si>
    <t>连州市粮油贸易有限公司</t>
  </si>
  <si>
    <t>连州市粮食和物资储备有限公司</t>
  </si>
  <si>
    <t>连州市自来水有限责任公司</t>
  </si>
  <si>
    <t>连州市宜居乡村建设投资有限公司</t>
  </si>
  <si>
    <t>清远民族工业园有限公司</t>
  </si>
  <si>
    <t>连州市民润投资有限公司</t>
  </si>
  <si>
    <t>连州融智传媒有限公司</t>
  </si>
  <si>
    <t>连州市粤北物业经营管理有限公司</t>
  </si>
  <si>
    <t>连州市彬源水力发电有限公司</t>
  </si>
  <si>
    <t>连州市岭南现代农业发展有限公司</t>
  </si>
  <si>
    <t>连州市拓丰农业发展有公司</t>
  </si>
  <si>
    <t>（二）股利、股息收入</t>
  </si>
  <si>
    <r>
      <rPr>
        <sz val="10"/>
        <rFont val="Times New Roman"/>
        <charset val="0"/>
      </rPr>
      <t xml:space="preserve">          </t>
    </r>
    <r>
      <rPr>
        <sz val="10"/>
        <rFont val="宋体"/>
        <charset val="134"/>
      </rPr>
      <t>国有参股公司股利、股息收入</t>
    </r>
    <r>
      <rPr>
        <sz val="10"/>
        <rFont val="Times New Roman"/>
        <charset val="0"/>
      </rPr>
      <t>--</t>
    </r>
    <r>
      <rPr>
        <sz val="10"/>
        <rFont val="宋体"/>
        <charset val="134"/>
      </rPr>
      <t>连州市粤连火力发电有限公司</t>
    </r>
  </si>
  <si>
    <r>
      <rPr>
        <sz val="10"/>
        <rFont val="Times New Roman"/>
        <charset val="0"/>
      </rPr>
      <t xml:space="preserve">          </t>
    </r>
    <r>
      <rPr>
        <sz val="10"/>
        <rFont val="宋体"/>
        <charset val="134"/>
      </rPr>
      <t>国有参股公司股利、股息收入</t>
    </r>
    <r>
      <rPr>
        <sz val="10"/>
        <rFont val="Times New Roman"/>
        <charset val="0"/>
      </rPr>
      <t>--</t>
    </r>
    <r>
      <rPr>
        <sz val="10"/>
        <rFont val="宋体"/>
        <charset val="134"/>
      </rPr>
      <t>连州市金叶贸易有限公司</t>
    </r>
  </si>
  <si>
    <r>
      <rPr>
        <sz val="10"/>
        <rFont val="Times New Roman"/>
        <charset val="0"/>
      </rPr>
      <t xml:space="preserve">          </t>
    </r>
    <r>
      <rPr>
        <sz val="10"/>
        <rFont val="宋体"/>
        <charset val="134"/>
      </rPr>
      <t>其他国有资本经营预算企业股利、股息收入</t>
    </r>
    <r>
      <rPr>
        <sz val="10"/>
        <rFont val="Times New Roman"/>
        <charset val="0"/>
      </rPr>
      <t>--</t>
    </r>
    <r>
      <rPr>
        <sz val="10"/>
        <rFont val="宋体"/>
        <charset val="134"/>
      </rPr>
      <t>嘉润</t>
    </r>
  </si>
  <si>
    <t>（三）产权转让收入</t>
  </si>
  <si>
    <t>其他国有资本经营预算企业产权转让收入-连州市城市资产经营有限公司</t>
  </si>
  <si>
    <t>（四）清算收入</t>
  </si>
  <si>
    <t>火力公司股权清算收入（粤连电厂）</t>
  </si>
  <si>
    <t>(五）其他国有资本经营预算收入</t>
  </si>
  <si>
    <t>粤连电厂会坝地块出让价款尾款</t>
  </si>
  <si>
    <t>二、转移性收入</t>
  </si>
  <si>
    <t>国有资本经营预算转移支付收入</t>
  </si>
  <si>
    <r>
      <rPr>
        <sz val="10"/>
        <rFont val="Times New Roman"/>
        <charset val="0"/>
      </rPr>
      <t xml:space="preserve">          </t>
    </r>
    <r>
      <rPr>
        <sz val="10"/>
        <rFont val="宋体"/>
        <charset val="134"/>
      </rPr>
      <t>国有资本经营预算转移支付收入</t>
    </r>
  </si>
  <si>
    <t xml:space="preserve">    国有资本经营预算上解收入</t>
  </si>
  <si>
    <t>本年收入合计</t>
  </si>
  <si>
    <t>附表六</t>
  </si>
  <si>
    <t>2025年连州市国有资本经营预算支出调整表</t>
  </si>
  <si>
    <t>科目名称（填列至项级科目）</t>
  </si>
  <si>
    <r>
      <rPr>
        <b/>
        <sz val="10"/>
        <rFont val="宋体"/>
        <charset val="134"/>
      </rPr>
      <t>合</t>
    </r>
    <r>
      <rPr>
        <b/>
        <sz val="10"/>
        <rFont val="Times New Roman"/>
        <charset val="0"/>
      </rPr>
      <t xml:space="preserve">      </t>
    </r>
    <r>
      <rPr>
        <b/>
        <sz val="10"/>
        <rFont val="宋体"/>
        <charset val="134"/>
      </rPr>
      <t>计</t>
    </r>
  </si>
  <si>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</si>
  <si>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</si>
  <si>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</si>
  <si>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</si>
  <si>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</si>
  <si>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</si>
  <si>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</si>
  <si>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</si>
  <si>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</si>
  <si>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国有经济结构调整支出</t>
  </si>
  <si>
    <t xml:space="preserve">    公益性设施投资支出</t>
  </si>
  <si>
    <t xml:space="preserve">    前瞻性战略性产业发展</t>
  </si>
  <si>
    <t xml:space="preserve">    生态环境保护支出</t>
  </si>
  <si>
    <t xml:space="preserve">    支持科技进步支出</t>
  </si>
  <si>
    <t xml:space="preserve">    保障国家经济安全支持</t>
  </si>
  <si>
    <t xml:space="preserve">    对外投资合作支出</t>
  </si>
  <si>
    <t xml:space="preserve">    其他国有企业资本金注入</t>
  </si>
  <si>
    <t xml:space="preserve">    国有企业政策性补贴</t>
  </si>
  <si>
    <t xml:space="preserve">    连州城市市场服务公司</t>
  </si>
  <si>
    <t xml:space="preserve">    连州市嘉润投资发展公司</t>
  </si>
  <si>
    <t xml:space="preserve">    预留项目</t>
  </si>
  <si>
    <t xml:space="preserve">  国有资本经营预算转移支付</t>
  </si>
  <si>
    <t xml:space="preserve">    国有资本经营预算转移支付支出</t>
  </si>
  <si>
    <t xml:space="preserve">    国有资本经营预算上解支出</t>
  </si>
  <si>
    <t xml:space="preserve">  调出资金</t>
  </si>
  <si>
    <t xml:space="preserve">    国有资本经营预算调出资金</t>
  </si>
  <si>
    <t>附表七</t>
  </si>
  <si>
    <t>2025年连州市社会保险基金收入预算调整表</t>
  </si>
  <si>
    <t xml:space="preserve">   单位：万元</t>
  </si>
  <si>
    <t>项  目</t>
  </si>
  <si>
    <t>全市社会保险基金收入合计</t>
  </si>
  <si>
    <t>其中：保险费收入</t>
  </si>
  <si>
    <t xml:space="preserve">      转移收入</t>
  </si>
  <si>
    <t xml:space="preserve">      财政补贴收入</t>
  </si>
  <si>
    <t xml:space="preserve">      利息收入</t>
  </si>
  <si>
    <t xml:space="preserve">      其他收入</t>
  </si>
  <si>
    <t>一、企业职工基本养老保险基金收入</t>
  </si>
  <si>
    <t>二、失业保险基金收入</t>
  </si>
  <si>
    <t>三、职工基本医疗保险基金收入</t>
  </si>
  <si>
    <t>四、工伤保险基金收入</t>
  </si>
  <si>
    <t xml:space="preserve">     财政补贴收入</t>
  </si>
  <si>
    <t xml:space="preserve">     利息收入</t>
  </si>
  <si>
    <t>五、生育保险基金收入</t>
  </si>
  <si>
    <t>六、城乡居民基本养老保险基金收入</t>
  </si>
  <si>
    <t>七、机关事业单位基本养老保险基金收入</t>
  </si>
  <si>
    <t xml:space="preserve">     其他收入</t>
  </si>
  <si>
    <t>八、城乡居民基本医疗保险基金收入</t>
  </si>
  <si>
    <t>九、其他社会保险基金收入</t>
  </si>
  <si>
    <t>附表八</t>
  </si>
  <si>
    <t>2025年连州市社会保险基金支出预算调整表</t>
  </si>
  <si>
    <t>项　目</t>
  </si>
  <si>
    <t>截止10月执行数</t>
  </si>
  <si>
    <t>全市社会保险基金支出合计</t>
  </si>
  <si>
    <t>其中：社会保险待遇支出</t>
  </si>
  <si>
    <t>一、企业职工基本养老保险基金支出</t>
  </si>
  <si>
    <t xml:space="preserve">  1、养老保险待遇支出</t>
  </si>
  <si>
    <t xml:space="preserve">  其中：基本养老金支出</t>
  </si>
  <si>
    <t xml:space="preserve">       医疗补助金支出</t>
  </si>
  <si>
    <t xml:space="preserve">       丧葬抚恤补助支出</t>
  </si>
  <si>
    <t xml:space="preserve">  2、其他企业职工基本养老保险基金支出</t>
  </si>
  <si>
    <t>二、失业保险基金支出</t>
  </si>
  <si>
    <t xml:space="preserve">  1、失业保险待遇支出</t>
  </si>
  <si>
    <t xml:space="preserve">  其中：失业保险金支出</t>
  </si>
  <si>
    <t xml:space="preserve">       医疗保险费支出</t>
  </si>
  <si>
    <t xml:space="preserve">       职业培训和职业介绍补贴支出</t>
  </si>
  <si>
    <t xml:space="preserve">  2、其他失业保险基金支出</t>
  </si>
  <si>
    <t>三、基本医疗保险基金支出</t>
  </si>
  <si>
    <t xml:space="preserve">  1、基本医疗保险待遇支出</t>
  </si>
  <si>
    <t xml:space="preserve">  其中：职工基本医疗保险统筹基金</t>
  </si>
  <si>
    <t xml:space="preserve">        职工基本医疗保险个人账户基金</t>
  </si>
  <si>
    <t xml:space="preserve">  2、其他职工基本医疗保险基金支出</t>
  </si>
  <si>
    <t>四、工伤保险基金支出</t>
  </si>
  <si>
    <t xml:space="preserve">  1、工伤保险待遇支出</t>
  </si>
  <si>
    <t xml:space="preserve">  2、劳动能力鉴定支出</t>
  </si>
  <si>
    <t xml:space="preserve">  3、工伤预防费用支出</t>
  </si>
  <si>
    <t xml:space="preserve">  4、其他工伤保险基金支出</t>
  </si>
  <si>
    <t>五、生育保险基金支出</t>
  </si>
  <si>
    <t xml:space="preserve">  1.生育保险待遇支</t>
  </si>
  <si>
    <t xml:space="preserve">  其中：（1）生育医疗费用支</t>
  </si>
  <si>
    <t xml:space="preserve">        （2）生育津贴支</t>
  </si>
  <si>
    <t xml:space="preserve">  2.其他生育保险基金支出 </t>
  </si>
  <si>
    <t>六、城乡居民基本养老保险基金支出</t>
  </si>
  <si>
    <t xml:space="preserve">  其中：（1）基础养老金支</t>
  </si>
  <si>
    <t xml:space="preserve">        （2）个人账户养老金支出</t>
  </si>
  <si>
    <t xml:space="preserve">        （3）丧葬抚恤补助支</t>
  </si>
  <si>
    <t xml:space="preserve">  2、其他城乡居民基本养老保险基金支出</t>
  </si>
  <si>
    <t>七、机关事业单位基本养老保险基金支出</t>
  </si>
  <si>
    <t xml:space="preserve">  1、养老保险待遇支出 </t>
  </si>
  <si>
    <t xml:space="preserve">  其中：基本养老金支出 </t>
  </si>
  <si>
    <t xml:space="preserve">  2、其他机关事业单位基本养老保险基金支出 </t>
  </si>
  <si>
    <t>八、城乡居民基本医疗保险基金支出</t>
  </si>
  <si>
    <t xml:space="preserve">  其中：城乡居民基本医疗保险基金医疗保险待遇支出</t>
  </si>
  <si>
    <t xml:space="preserve">  2、大病医疗保险支出</t>
  </si>
  <si>
    <t xml:space="preserve">  3、其他城乡居民基本医疗保险基金支</t>
  </si>
  <si>
    <t>九、其他社会保险基金支出</t>
  </si>
  <si>
    <t>附表九</t>
  </si>
  <si>
    <t>2025年连州市社会保险基金结余预算调整表</t>
  </si>
  <si>
    <t xml:space="preserve">    单位：万元</t>
  </si>
  <si>
    <t>调整额</t>
  </si>
  <si>
    <t>全市社会保险基金本年收支结余</t>
  </si>
  <si>
    <t>全市社会保险基金年末累计结余</t>
  </si>
  <si>
    <t>一、职工基本养老保险基金本年收支结余</t>
  </si>
  <si>
    <t>职工基本养老保险基金年末累计结余</t>
  </si>
  <si>
    <t>二、失业保险基金本年收支结余</t>
  </si>
  <si>
    <t>失业保险基金年末累计结余</t>
  </si>
  <si>
    <t>三、职工基本医疗保险基金本年收支结余</t>
  </si>
  <si>
    <t>职工基本医疗保险基金年末累计结余</t>
  </si>
  <si>
    <t>四、工伤保险基金本年收支结余</t>
  </si>
  <si>
    <t>工伤保险基金年末累计结余</t>
  </si>
  <si>
    <t>五、生育保险基金本年收支结余</t>
  </si>
  <si>
    <t>生育保险基金年末累计结余</t>
  </si>
  <si>
    <t>六、城乡居民基本养老保险基金本年收支结余</t>
  </si>
  <si>
    <t>城乡居民基本养老保险基金年末累计结余</t>
  </si>
  <si>
    <t>七、机关事业单位基本养老保险基金本年收支结余</t>
  </si>
  <si>
    <t>机关事业单位基本养老保险基金年末累计结余</t>
  </si>
  <si>
    <t>八、城乡居民基本医疗保险基金本年收支结余</t>
  </si>
  <si>
    <t>城乡居民基本医疗保险基金年末累计结余</t>
  </si>
  <si>
    <t>九、其他社会保险基金本年收支结余</t>
  </si>
  <si>
    <t>　其他社会保险基金年末累计结余</t>
  </si>
</sst>
</file>

<file path=xl/styles.xml><?xml version="1.0" encoding="utf-8"?>
<styleSheet xmlns="http://schemas.openxmlformats.org/spreadsheetml/2006/main">
  <numFmts count="10">
    <numFmt numFmtId="176" formatCode="#,##0_ "/>
    <numFmt numFmtId="42" formatCode="_ &quot;￥&quot;* #,##0_ ;_ &quot;￥&quot;* \-#,##0_ ;_ &quot;￥&quot;* &quot;-&quot;_ ;_ @_ "/>
    <numFmt numFmtId="177" formatCode="_ * #,##0_ ;_ * \-#,##0_ ;_ * &quot;-&quot;??_ ;_ @_ "/>
    <numFmt numFmtId="178" formatCode="#,##0_ ;[Red]\-#,##0\ "/>
    <numFmt numFmtId="44" formatCode="_ &quot;￥&quot;* #,##0.00_ ;_ &quot;￥&quot;* \-#,##0.00_ ;_ &quot;￥&quot;* &quot;-&quot;??_ ;_ @_ "/>
    <numFmt numFmtId="179" formatCode="#,##0.00_ "/>
    <numFmt numFmtId="41" formatCode="_ * #,##0_ ;_ * \-#,##0_ ;_ * &quot;-&quot;_ ;_ @_ "/>
    <numFmt numFmtId="43" formatCode="_ * #,##0.00_ ;_ * \-#,##0.00_ ;_ * &quot;-&quot;??_ ;_ @_ "/>
    <numFmt numFmtId="180" formatCode="0_ "/>
    <numFmt numFmtId="181" formatCode="0.00_ "/>
  </numFmts>
  <fonts count="66">
    <font>
      <sz val="11"/>
      <color theme="1"/>
      <name val="宋体"/>
      <charset val="134"/>
      <scheme val="minor"/>
    </font>
    <font>
      <sz val="12"/>
      <name val="宋体"/>
      <charset val="134"/>
    </font>
    <font>
      <b/>
      <sz val="14"/>
      <name val="仿宋"/>
      <charset val="134"/>
    </font>
    <font>
      <sz val="20"/>
      <color indexed="8"/>
      <name val="方正小标宋简体"/>
      <charset val="134"/>
    </font>
    <font>
      <sz val="11"/>
      <color indexed="8"/>
      <name val="宋体"/>
      <charset val="134"/>
    </font>
    <font>
      <b/>
      <sz val="12"/>
      <color indexed="8"/>
      <name val="宋体"/>
      <charset val="134"/>
    </font>
    <font>
      <b/>
      <sz val="12"/>
      <color rgb="FFFF0000"/>
      <name val="宋体"/>
      <charset val="134"/>
    </font>
    <font>
      <b/>
      <sz val="12"/>
      <name val="宋体"/>
      <charset val="134"/>
    </font>
    <font>
      <b/>
      <sz val="11"/>
      <color indexed="8"/>
      <name val="宋体"/>
      <charset val="134"/>
    </font>
    <font>
      <b/>
      <sz val="11"/>
      <color indexed="8"/>
      <name val="Times New Roman"/>
      <charset val="0"/>
    </font>
    <font>
      <sz val="11"/>
      <color indexed="8"/>
      <name val="Times New Roman"/>
      <charset val="0"/>
    </font>
    <font>
      <sz val="11"/>
      <name val="Times New Roman"/>
      <charset val="0"/>
    </font>
    <font>
      <sz val="10"/>
      <name val="Times New Roman"/>
      <charset val="0"/>
    </font>
    <font>
      <sz val="12"/>
      <color indexed="8"/>
      <name val="宋体"/>
      <charset val="134"/>
    </font>
    <font>
      <b/>
      <sz val="11"/>
      <color indexed="0"/>
      <name val="宋体"/>
      <charset val="134"/>
    </font>
    <font>
      <sz val="11"/>
      <color indexed="0"/>
      <name val="宋体"/>
      <charset val="134"/>
    </font>
    <font>
      <sz val="10"/>
      <color indexed="0"/>
      <name val="宋体"/>
      <charset val="134"/>
    </font>
    <font>
      <sz val="11"/>
      <name val="宋体"/>
      <charset val="134"/>
    </font>
    <font>
      <sz val="10"/>
      <name val="宋体"/>
      <charset val="134"/>
    </font>
    <font>
      <sz val="20"/>
      <name val="方正小标宋简体"/>
      <charset val="134"/>
    </font>
    <font>
      <sz val="9"/>
      <name val="宋体"/>
      <charset val="134"/>
    </font>
    <font>
      <b/>
      <sz val="11"/>
      <name val="仿宋_GB2312"/>
      <charset val="134"/>
    </font>
    <font>
      <b/>
      <sz val="10"/>
      <name val="宋体"/>
      <charset val="134"/>
    </font>
    <font>
      <b/>
      <sz val="11"/>
      <name val="Times New Roman"/>
      <charset val="0"/>
    </font>
    <font>
      <b/>
      <sz val="16"/>
      <name val="仿宋"/>
      <charset val="134"/>
    </font>
    <font>
      <sz val="10.5"/>
      <name val="仿宋_GB2312"/>
      <charset val="134"/>
    </font>
    <font>
      <sz val="14"/>
      <name val="黑体"/>
      <charset val="134"/>
    </font>
    <font>
      <sz val="11"/>
      <name val="仿宋_GB2312"/>
      <charset val="134"/>
    </font>
    <font>
      <b/>
      <sz val="11"/>
      <name val="宋体"/>
      <charset val="134"/>
    </font>
    <font>
      <b/>
      <sz val="14"/>
      <color indexed="8"/>
      <name val="仿宋"/>
      <charset val="134"/>
    </font>
    <font>
      <sz val="12"/>
      <name val="黑体"/>
      <charset val="134"/>
    </font>
    <font>
      <b/>
      <sz val="14"/>
      <name val="宋体"/>
      <charset val="134"/>
    </font>
    <font>
      <sz val="14"/>
      <name val="宋体"/>
      <charset val="134"/>
    </font>
    <font>
      <sz val="12"/>
      <name val="Times New Roman"/>
      <charset val="0"/>
    </font>
    <font>
      <b/>
      <sz val="12"/>
      <name val="Times New Roman"/>
      <charset val="0"/>
    </font>
    <font>
      <sz val="10"/>
      <name val="宋体"/>
      <charset val="134"/>
      <scheme val="minor"/>
    </font>
    <font>
      <sz val="11"/>
      <color rgb="FFFF0000"/>
      <name val="Times New Roman"/>
      <charset val="0"/>
    </font>
    <font>
      <b/>
      <sz val="11"/>
      <name val="Times New Roman"/>
      <charset val="134"/>
    </font>
    <font>
      <sz val="11"/>
      <name val="Times New Roman"/>
      <charset val="134"/>
    </font>
    <font>
      <b/>
      <sz val="12"/>
      <name val="黑体"/>
      <charset val="134"/>
    </font>
    <font>
      <b/>
      <sz val="16"/>
      <name val="黑体"/>
      <charset val="134"/>
    </font>
    <font>
      <sz val="12"/>
      <color rgb="FFFF0000"/>
      <name val="宋体"/>
      <charset val="134"/>
    </font>
    <font>
      <sz val="20"/>
      <color rgb="FFFF0000"/>
      <name val="方正小标宋简体"/>
      <charset val="134"/>
    </font>
    <font>
      <i/>
      <sz val="11"/>
      <color rgb="FF7F7F7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20"/>
      <name val="宋体"/>
      <charset val="134"/>
    </font>
    <font>
      <sz val="10"/>
      <name val="Arial"/>
      <charset val="0"/>
    </font>
    <font>
      <b/>
      <sz val="10"/>
      <name val="Times New Roman"/>
      <charset val="0"/>
    </font>
    <font>
      <b/>
      <sz val="12"/>
      <name val="宋体"/>
      <charset val="0"/>
    </font>
  </fonts>
  <fills count="38">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indexed="43"/>
        <bgColor indexed="64"/>
      </patternFill>
    </fill>
    <fill>
      <patternFill patternType="solid">
        <fgColor theme="9" tint="0.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indexed="4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medium">
        <color indexed="9"/>
      </left>
      <right style="medium">
        <color indexed="9"/>
      </right>
      <top/>
      <bottom/>
      <diagonal/>
    </border>
    <border>
      <left/>
      <right/>
      <top style="thin">
        <color auto="1"/>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4">
    <xf numFmtId="0" fontId="0" fillId="0" borderId="0">
      <alignment vertical="center"/>
    </xf>
    <xf numFmtId="43" fontId="1" fillId="0" borderId="0" applyFont="0" applyFill="0" applyBorder="0" applyAlignment="0" applyProtection="0">
      <alignment vertical="center"/>
    </xf>
    <xf numFmtId="42" fontId="0" fillId="0" borderId="0" applyFont="0" applyFill="0" applyBorder="0" applyAlignment="0" applyProtection="0">
      <alignment vertical="center"/>
    </xf>
    <xf numFmtId="0" fontId="44" fillId="27" borderId="0" applyNumberFormat="0" applyBorder="0" applyAlignment="0" applyProtection="0">
      <alignment vertical="center"/>
    </xf>
    <xf numFmtId="0" fontId="58" fillId="2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4" fillId="10" borderId="0" applyNumberFormat="0" applyBorder="0" applyAlignment="0" applyProtection="0">
      <alignment vertical="center"/>
    </xf>
    <xf numFmtId="0" fontId="45" fillId="7" borderId="0" applyNumberFormat="0" applyBorder="0" applyAlignment="0" applyProtection="0">
      <alignment vertical="center"/>
    </xf>
    <xf numFmtId="43" fontId="0" fillId="0" borderId="0" applyFont="0" applyFill="0" applyBorder="0" applyAlignment="0" applyProtection="0">
      <alignment vertical="center"/>
    </xf>
    <xf numFmtId="0" fontId="51" fillId="30"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18" borderId="18" applyNumberFormat="0" applyFont="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 fillId="0" borderId="0"/>
    <xf numFmtId="0" fontId="43" fillId="0" borderId="0" applyNumberFormat="0" applyFill="0" applyBorder="0" applyAlignment="0" applyProtection="0">
      <alignment vertical="center"/>
    </xf>
    <xf numFmtId="0" fontId="53" fillId="0" borderId="16" applyNumberFormat="0" applyFill="0" applyAlignment="0" applyProtection="0">
      <alignment vertical="center"/>
    </xf>
    <xf numFmtId="0" fontId="1" fillId="0" borderId="0"/>
    <xf numFmtId="0" fontId="50" fillId="0" borderId="16" applyNumberFormat="0" applyFill="0" applyAlignment="0" applyProtection="0">
      <alignment vertical="center"/>
    </xf>
    <xf numFmtId="0" fontId="1" fillId="0" borderId="0"/>
    <xf numFmtId="0" fontId="51" fillId="32" borderId="0" applyNumberFormat="0" applyBorder="0" applyAlignment="0" applyProtection="0">
      <alignment vertical="center"/>
    </xf>
    <xf numFmtId="0" fontId="46" fillId="0" borderId="20" applyNumberFormat="0" applyFill="0" applyAlignment="0" applyProtection="0">
      <alignment vertical="center"/>
    </xf>
    <xf numFmtId="0" fontId="51" fillId="26" borderId="0" applyNumberFormat="0" applyBorder="0" applyAlignment="0" applyProtection="0">
      <alignment vertical="center"/>
    </xf>
    <xf numFmtId="0" fontId="52" fillId="15" borderId="17" applyNumberFormat="0" applyAlignment="0" applyProtection="0">
      <alignment vertical="center"/>
    </xf>
    <xf numFmtId="0" fontId="59" fillId="15" borderId="21" applyNumberFormat="0" applyAlignment="0" applyProtection="0">
      <alignment vertical="center"/>
    </xf>
    <xf numFmtId="0" fontId="49" fillId="11" borderId="15" applyNumberFormat="0" applyAlignment="0" applyProtection="0">
      <alignment vertical="center"/>
    </xf>
    <xf numFmtId="0" fontId="51" fillId="21" borderId="0" applyNumberFormat="0" applyBorder="0" applyAlignment="0" applyProtection="0">
      <alignment vertical="center"/>
    </xf>
    <xf numFmtId="0" fontId="4" fillId="22" borderId="0" applyNumberFormat="0" applyBorder="0" applyAlignment="0" applyProtection="0">
      <alignment vertical="center"/>
    </xf>
    <xf numFmtId="0" fontId="44" fillId="35" borderId="0" applyNumberFormat="0" applyBorder="0" applyAlignment="0" applyProtection="0">
      <alignment vertical="center"/>
    </xf>
    <xf numFmtId="0" fontId="60" fillId="0" borderId="22" applyNumberFormat="0" applyFill="0" applyAlignment="0" applyProtection="0">
      <alignment vertical="center"/>
    </xf>
    <xf numFmtId="0" fontId="54" fillId="0" borderId="19" applyNumberFormat="0" applyFill="0" applyAlignment="0" applyProtection="0">
      <alignment vertical="center"/>
    </xf>
    <xf numFmtId="0" fontId="61" fillId="36" borderId="0" applyNumberFormat="0" applyBorder="0" applyAlignment="0" applyProtection="0">
      <alignment vertical="center"/>
    </xf>
    <xf numFmtId="0" fontId="1" fillId="0" borderId="0"/>
    <xf numFmtId="0" fontId="1" fillId="0" borderId="0"/>
    <xf numFmtId="0" fontId="57" fillId="23" borderId="0" applyNumberFormat="0" applyBorder="0" applyAlignment="0" applyProtection="0">
      <alignment vertical="center"/>
    </xf>
    <xf numFmtId="0" fontId="44" fillId="29" borderId="0" applyNumberFormat="0" applyBorder="0" applyAlignment="0" applyProtection="0">
      <alignment vertical="center"/>
    </xf>
    <xf numFmtId="0" fontId="51" fillId="17" borderId="0" applyNumberFormat="0" applyBorder="0" applyAlignment="0" applyProtection="0">
      <alignment vertical="center"/>
    </xf>
    <xf numFmtId="0" fontId="44" fillId="28" borderId="0" applyNumberFormat="0" applyBorder="0" applyAlignment="0" applyProtection="0">
      <alignment vertical="center"/>
    </xf>
    <xf numFmtId="0" fontId="44" fillId="13" borderId="0" applyNumberFormat="0" applyBorder="0" applyAlignment="0" applyProtection="0">
      <alignment vertical="center"/>
    </xf>
    <xf numFmtId="0" fontId="44" fillId="34" borderId="0" applyNumberFormat="0" applyBorder="0" applyAlignment="0" applyProtection="0">
      <alignment vertical="center"/>
    </xf>
    <xf numFmtId="0" fontId="44" fillId="9" borderId="0" applyNumberFormat="0" applyBorder="0" applyAlignment="0" applyProtection="0">
      <alignment vertical="center"/>
    </xf>
    <xf numFmtId="0" fontId="51" fillId="14" borderId="0" applyNumberFormat="0" applyBorder="0" applyAlignment="0" applyProtection="0">
      <alignment vertical="center"/>
    </xf>
    <xf numFmtId="0" fontId="51" fillId="19" borderId="0" applyNumberFormat="0" applyBorder="0" applyAlignment="0" applyProtection="0">
      <alignment vertical="center"/>
    </xf>
    <xf numFmtId="0" fontId="44" fillId="33" borderId="0" applyNumberFormat="0" applyBorder="0" applyAlignment="0" applyProtection="0">
      <alignment vertical="center"/>
    </xf>
    <xf numFmtId="0" fontId="44" fillId="6" borderId="0" applyNumberFormat="0" applyBorder="0" applyAlignment="0" applyProtection="0">
      <alignment vertical="center"/>
    </xf>
    <xf numFmtId="0" fontId="51" fillId="16" borderId="0" applyNumberFormat="0" applyBorder="0" applyAlignment="0" applyProtection="0">
      <alignment vertical="center"/>
    </xf>
    <xf numFmtId="0" fontId="44" fillId="12" borderId="0" applyNumberFormat="0" applyBorder="0" applyAlignment="0" applyProtection="0">
      <alignment vertical="center"/>
    </xf>
    <xf numFmtId="0" fontId="51" fillId="31" borderId="0" applyNumberFormat="0" applyBorder="0" applyAlignment="0" applyProtection="0">
      <alignment vertical="center"/>
    </xf>
    <xf numFmtId="0" fontId="51" fillId="20" borderId="0" applyNumberFormat="0" applyBorder="0" applyAlignment="0" applyProtection="0">
      <alignment vertical="center"/>
    </xf>
    <xf numFmtId="0" fontId="1" fillId="0" borderId="0"/>
    <xf numFmtId="0" fontId="44" fillId="8" borderId="0" applyNumberFormat="0" applyBorder="0" applyAlignment="0" applyProtection="0">
      <alignment vertical="center"/>
    </xf>
    <xf numFmtId="0" fontId="51" fillId="3"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62" fillId="37" borderId="0" applyNumberFormat="0" applyBorder="0" applyAlignment="0" applyProtection="0">
      <alignment vertical="center"/>
    </xf>
    <xf numFmtId="0" fontId="63" fillId="0" borderId="0"/>
    <xf numFmtId="0" fontId="1" fillId="0" borderId="0"/>
    <xf numFmtId="0" fontId="62" fillId="37" borderId="0" applyNumberFormat="0" applyBorder="0" applyAlignment="0" applyProtection="0">
      <alignment vertical="center"/>
    </xf>
    <xf numFmtId="0" fontId="1" fillId="0" borderId="0"/>
    <xf numFmtId="0" fontId="1" fillId="0" borderId="0">
      <alignment vertical="center"/>
    </xf>
    <xf numFmtId="0" fontId="1" fillId="0" borderId="0"/>
  </cellStyleXfs>
  <cellXfs count="35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177" fontId="9" fillId="0" borderId="1" xfId="9" applyNumberFormat="1" applyFont="1" applyFill="1" applyBorder="1" applyAlignment="1">
      <alignment horizontal="right" vertical="center" wrapText="1"/>
    </xf>
    <xf numFmtId="177" fontId="9" fillId="0" borderId="1" xfId="9" applyNumberFormat="1" applyFont="1" applyFill="1" applyBorder="1" applyAlignment="1">
      <alignment vertical="center" wrapText="1"/>
    </xf>
    <xf numFmtId="0" fontId="4" fillId="0" borderId="1" xfId="0" applyFont="1" applyFill="1" applyBorder="1" applyAlignment="1">
      <alignment horizontal="justify" vertical="center" wrapText="1"/>
    </xf>
    <xf numFmtId="43" fontId="10" fillId="0" borderId="1" xfId="9" applyFont="1" applyFill="1" applyBorder="1" applyAlignment="1">
      <alignment horizontal="right" vertical="top" wrapText="1"/>
    </xf>
    <xf numFmtId="0" fontId="11" fillId="0" borderId="1" xfId="0" applyFont="1" applyFill="1" applyBorder="1" applyAlignment="1">
      <alignment vertical="center"/>
    </xf>
    <xf numFmtId="0" fontId="4" fillId="0" borderId="1" xfId="0" applyFont="1" applyFill="1" applyBorder="1" applyAlignment="1">
      <alignment horizontal="left" vertical="center" wrapText="1"/>
    </xf>
    <xf numFmtId="177" fontId="10" fillId="0" borderId="1" xfId="9" applyNumberFormat="1" applyFont="1" applyFill="1" applyBorder="1" applyAlignment="1">
      <alignment horizontal="right" vertical="center" wrapText="1"/>
    </xf>
    <xf numFmtId="177" fontId="10" fillId="0" borderId="1" xfId="9" applyNumberFormat="1" applyFont="1" applyFill="1" applyBorder="1" applyAlignment="1">
      <alignment horizontal="center" vertical="center" wrapText="1"/>
    </xf>
    <xf numFmtId="43" fontId="10" fillId="0" borderId="1" xfId="9" applyFont="1" applyFill="1" applyBorder="1" applyAlignment="1">
      <alignment horizontal="right" vertical="center" wrapText="1"/>
    </xf>
    <xf numFmtId="43" fontId="10" fillId="0" borderId="1" xfId="9"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right" vertical="top" wrapText="1"/>
    </xf>
    <xf numFmtId="0" fontId="12" fillId="0" borderId="0" xfId="0" applyFont="1" applyFill="1" applyBorder="1" applyAlignment="1">
      <alignment vertical="center" wrapText="1"/>
    </xf>
    <xf numFmtId="176" fontId="1" fillId="0" borderId="0" xfId="0" applyNumberFormat="1" applyFont="1" applyFill="1" applyBorder="1" applyAlignment="1">
      <alignment vertical="center"/>
    </xf>
    <xf numFmtId="0" fontId="2" fillId="0" borderId="0" xfId="0" applyFont="1" applyFill="1" applyBorder="1" applyAlignment="1">
      <alignment vertical="center"/>
    </xf>
    <xf numFmtId="176" fontId="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76" fontId="13" fillId="0" borderId="0"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176" fontId="9" fillId="0" borderId="1" xfId="9" applyNumberFormat="1" applyFont="1" applyBorder="1" applyAlignment="1">
      <alignment horizontal="right" vertical="center" wrapText="1"/>
    </xf>
    <xf numFmtId="177" fontId="9" fillId="0" borderId="1" xfId="9" applyNumberFormat="1" applyFont="1" applyBorder="1" applyAlignment="1">
      <alignment horizontal="right" vertical="top" wrapText="1"/>
    </xf>
    <xf numFmtId="10" fontId="9" fillId="0" borderId="1" xfId="9" applyNumberFormat="1" applyFont="1" applyBorder="1" applyAlignment="1">
      <alignment horizontal="right" vertical="top" wrapText="1"/>
    </xf>
    <xf numFmtId="43" fontId="9" fillId="0" borderId="1" xfId="9" applyFont="1" applyBorder="1" applyAlignment="1">
      <alignment horizontal="right" vertical="top" wrapText="1"/>
    </xf>
    <xf numFmtId="177" fontId="9" fillId="0" borderId="1" xfId="1" applyNumberFormat="1" applyFont="1" applyFill="1" applyBorder="1" applyAlignment="1">
      <alignment horizontal="center" vertical="center" wrapText="1"/>
    </xf>
    <xf numFmtId="0" fontId="14" fillId="0" borderId="1" xfId="0" applyFont="1" applyFill="1" applyBorder="1" applyAlignment="1">
      <alignment horizontal="left" vertical="center"/>
    </xf>
    <xf numFmtId="176" fontId="10" fillId="0" borderId="1" xfId="9" applyNumberFormat="1" applyFont="1" applyBorder="1" applyAlignment="1">
      <alignment horizontal="right" vertical="center" wrapText="1"/>
    </xf>
    <xf numFmtId="43" fontId="10" fillId="0" borderId="1" xfId="9" applyFont="1" applyBorder="1" applyAlignment="1">
      <alignment horizontal="right" vertical="top"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176" fontId="9" fillId="0" borderId="1" xfId="9" applyNumberFormat="1" applyFont="1" applyBorder="1" applyAlignment="1">
      <alignment horizontal="right" vertical="top" wrapText="1"/>
    </xf>
    <xf numFmtId="0" fontId="15" fillId="0" borderId="1" xfId="0" applyFont="1" applyFill="1" applyBorder="1" applyAlignment="1">
      <alignment horizontal="left" vertical="center"/>
    </xf>
    <xf numFmtId="176" fontId="10" fillId="0" borderId="1" xfId="1" applyNumberFormat="1" applyFont="1" applyBorder="1" applyAlignment="1">
      <alignment horizontal="center" vertical="top" wrapText="1"/>
    </xf>
    <xf numFmtId="177" fontId="10" fillId="0" borderId="1" xfId="9" applyNumberFormat="1" applyFont="1" applyBorder="1" applyAlignment="1">
      <alignment horizontal="right" vertical="top" wrapText="1"/>
    </xf>
    <xf numFmtId="177" fontId="10" fillId="0" borderId="1" xfId="1" applyNumberFormat="1" applyFont="1" applyBorder="1" applyAlignment="1">
      <alignment horizontal="center" vertical="top" wrapText="1"/>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xf>
    <xf numFmtId="176" fontId="10" fillId="0" borderId="1" xfId="1" applyNumberFormat="1" applyFont="1" applyFill="1" applyBorder="1" applyAlignment="1">
      <alignment horizontal="center" vertical="top" wrapText="1"/>
    </xf>
    <xf numFmtId="176" fontId="10" fillId="0" borderId="1" xfId="9" applyNumberFormat="1" applyFont="1" applyBorder="1" applyAlignment="1">
      <alignment horizontal="center" vertical="center" wrapText="1"/>
    </xf>
    <xf numFmtId="43" fontId="10" fillId="0" borderId="1" xfId="9" applyFont="1" applyBorder="1" applyAlignment="1">
      <alignment horizontal="center" vertical="top"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43" fontId="10" fillId="0" borderId="1" xfId="9" applyFont="1" applyBorder="1" applyAlignment="1">
      <alignment horizontal="right" vertical="center" wrapText="1"/>
    </xf>
    <xf numFmtId="177" fontId="1" fillId="0" borderId="0" xfId="9" applyNumberFormat="1" applyFont="1" applyFill="1">
      <alignment vertical="center"/>
    </xf>
    <xf numFmtId="177" fontId="4" fillId="0" borderId="0" xfId="9" applyNumberFormat="1" applyFont="1" applyFill="1" applyAlignment="1">
      <alignment horizontal="center" vertical="center" wrapText="1"/>
    </xf>
    <xf numFmtId="177" fontId="4" fillId="0" borderId="0"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4" fillId="0" borderId="1" xfId="0" applyFont="1" applyFill="1" applyBorder="1" applyAlignment="1">
      <alignment horizontal="justify" vertical="center" wrapText="1"/>
    </xf>
    <xf numFmtId="177" fontId="9" fillId="0" borderId="1" xfId="9" applyNumberFormat="1" applyFont="1" applyFill="1" applyBorder="1" applyAlignment="1">
      <alignment horizontal="right" vertical="top" wrapText="1"/>
    </xf>
    <xf numFmtId="10" fontId="9" fillId="0" borderId="1" xfId="9" applyNumberFormat="1" applyFont="1" applyFill="1" applyBorder="1" applyAlignment="1">
      <alignment horizontal="right" vertical="top" wrapText="1"/>
    </xf>
    <xf numFmtId="177" fontId="1" fillId="0" borderId="0" xfId="0" applyNumberFormat="1" applyFont="1" applyFill="1" applyBorder="1" applyAlignment="1">
      <alignment vertical="center"/>
    </xf>
    <xf numFmtId="177" fontId="10" fillId="0" borderId="1" xfId="9" applyNumberFormat="1" applyFont="1" applyFill="1" applyBorder="1" applyAlignment="1">
      <alignment horizontal="right" vertical="top" wrapText="1"/>
    </xf>
    <xf numFmtId="0" fontId="4" fillId="0" borderId="1" xfId="0" applyFont="1" applyFill="1" applyBorder="1" applyAlignment="1">
      <alignment horizontal="justify" vertical="top" wrapText="1"/>
    </xf>
    <xf numFmtId="43" fontId="9" fillId="0" borderId="1" xfId="9" applyNumberFormat="1" applyFont="1" applyFill="1" applyBorder="1" applyAlignment="1">
      <alignment horizontal="right" vertical="top" wrapText="1"/>
    </xf>
    <xf numFmtId="43" fontId="1" fillId="0" borderId="0" xfId="0" applyNumberFormat="1" applyFont="1" applyFill="1" applyBorder="1" applyAlignment="1">
      <alignment vertical="center"/>
    </xf>
    <xf numFmtId="177" fontId="10" fillId="0" borderId="1" xfId="1" applyNumberFormat="1" applyFont="1" applyFill="1" applyBorder="1" applyAlignment="1">
      <alignment horizontal="right" vertical="top" wrapText="1"/>
    </xf>
    <xf numFmtId="43" fontId="10" fillId="0" borderId="1" xfId="9" applyNumberFormat="1" applyFont="1" applyFill="1" applyBorder="1" applyAlignment="1">
      <alignment horizontal="right" vertical="top" wrapText="1"/>
    </xf>
    <xf numFmtId="177" fontId="10" fillId="0" borderId="1" xfId="9" applyNumberFormat="1" applyFont="1" applyFill="1" applyBorder="1" applyAlignment="1" applyProtection="1">
      <alignment horizontal="right" vertical="center"/>
    </xf>
    <xf numFmtId="10" fontId="10" fillId="0" borderId="1" xfId="9" applyNumberFormat="1" applyFont="1" applyFill="1" applyBorder="1" applyAlignment="1" applyProtection="1">
      <alignment horizontal="right" vertical="center"/>
    </xf>
    <xf numFmtId="177" fontId="11" fillId="0" borderId="1" xfId="9" applyNumberFormat="1" applyFont="1" applyFill="1" applyBorder="1">
      <alignment vertical="center"/>
    </xf>
    <xf numFmtId="0" fontId="1" fillId="0" borderId="0" xfId="0" applyFont="1" applyFill="1" applyBorder="1" applyAlignment="1"/>
    <xf numFmtId="0" fontId="17" fillId="0" borderId="0" xfId="0" applyFont="1" applyFill="1" applyBorder="1" applyAlignment="1"/>
    <xf numFmtId="0" fontId="7" fillId="0" borderId="0" xfId="0" applyFont="1" applyFill="1" applyBorder="1" applyAlignment="1"/>
    <xf numFmtId="0" fontId="1" fillId="0" borderId="0" xfId="0" applyFont="1" applyFill="1" applyBorder="1" applyAlignment="1">
      <alignment horizontal="left"/>
    </xf>
    <xf numFmtId="0" fontId="2" fillId="0" borderId="0" xfId="66" applyFont="1" applyFill="1" applyBorder="1" applyAlignment="1">
      <alignment horizontal="left"/>
    </xf>
    <xf numFmtId="0" fontId="1" fillId="0" borderId="0" xfId="66" applyFont="1" applyFill="1" applyBorder="1" applyAlignment="1">
      <alignment vertical="center"/>
    </xf>
    <xf numFmtId="0" fontId="18" fillId="0" borderId="0" xfId="66" applyFont="1" applyFill="1" applyBorder="1" applyAlignment="1">
      <alignment horizontal="right" vertical="top"/>
    </xf>
    <xf numFmtId="0" fontId="19" fillId="0" borderId="0" xfId="66" applyFont="1" applyFill="1" applyBorder="1" applyAlignment="1">
      <alignment horizontal="center"/>
    </xf>
    <xf numFmtId="0" fontId="20" fillId="0" borderId="0" xfId="66" applyFont="1" applyFill="1" applyBorder="1" applyAlignment="1">
      <alignment horizontal="left"/>
    </xf>
    <xf numFmtId="0" fontId="18" fillId="0" borderId="0" xfId="66" applyFont="1" applyFill="1" applyBorder="1" applyAlignment="1">
      <alignment horizontal="right"/>
    </xf>
    <xf numFmtId="0" fontId="18" fillId="0" borderId="10" xfId="66" applyFont="1" applyFill="1" applyBorder="1" applyAlignment="1">
      <alignment horizontal="right"/>
    </xf>
    <xf numFmtId="0" fontId="21" fillId="0" borderId="4" xfId="66" applyFont="1" applyFill="1" applyBorder="1" applyAlignment="1">
      <alignment horizontal="center" vertical="center"/>
    </xf>
    <xf numFmtId="0" fontId="21" fillId="0" borderId="1" xfId="66" applyFont="1" applyFill="1" applyBorder="1" applyAlignment="1">
      <alignment horizontal="center" vertical="center" wrapText="1"/>
    </xf>
    <xf numFmtId="0" fontId="21" fillId="0" borderId="1" xfId="0" applyFont="1" applyFill="1" applyBorder="1" applyAlignment="1" applyProtection="1">
      <alignment horizontal="center" vertical="center" wrapText="1"/>
      <protection locked="0"/>
    </xf>
    <xf numFmtId="0" fontId="21" fillId="0" borderId="4" xfId="0" applyFont="1" applyFill="1" applyBorder="1" applyAlignment="1">
      <alignment horizontal="center" vertical="center" wrapText="1"/>
    </xf>
    <xf numFmtId="0" fontId="21" fillId="0" borderId="7" xfId="66" applyFont="1" applyFill="1" applyBorder="1" applyAlignment="1">
      <alignment horizontal="center" vertical="center"/>
    </xf>
    <xf numFmtId="0" fontId="21" fillId="0" borderId="1" xfId="0" applyFont="1" applyFill="1" applyBorder="1" applyAlignment="1" applyProtection="1">
      <alignment horizontal="center" vertical="center" wrapText="1"/>
    </xf>
    <xf numFmtId="0" fontId="21" fillId="0" borderId="7" xfId="0" applyFont="1" applyFill="1" applyBorder="1" applyAlignment="1">
      <alignment horizontal="center" vertical="center" wrapText="1"/>
    </xf>
    <xf numFmtId="0" fontId="18" fillId="0" borderId="7" xfId="66" applyFont="1" applyFill="1" applyBorder="1" applyAlignment="1">
      <alignment horizontal="left" vertical="center"/>
    </xf>
    <xf numFmtId="0" fontId="22" fillId="0" borderId="1" xfId="66" applyFont="1" applyFill="1" applyBorder="1" applyAlignment="1">
      <alignment horizontal="center" vertical="center"/>
    </xf>
    <xf numFmtId="177" fontId="23" fillId="0" borderId="1" xfId="9" applyNumberFormat="1" applyFont="1" applyFill="1" applyBorder="1" applyAlignment="1">
      <alignment horizontal="right" vertical="center"/>
    </xf>
    <xf numFmtId="43" fontId="23" fillId="0" borderId="1" xfId="9" applyNumberFormat="1" applyFont="1" applyBorder="1" applyAlignment="1">
      <alignment vertical="center" wrapText="1"/>
    </xf>
    <xf numFmtId="177" fontId="23" fillId="0" borderId="1" xfId="9" applyNumberFormat="1" applyFont="1" applyBorder="1" applyAlignment="1"/>
    <xf numFmtId="180" fontId="22" fillId="0" borderId="1" xfId="66" applyNumberFormat="1" applyFont="1" applyFill="1" applyBorder="1" applyAlignment="1">
      <alignment horizontal="left" vertical="center"/>
    </xf>
    <xf numFmtId="0" fontId="22" fillId="0" borderId="1" xfId="66" applyFont="1" applyFill="1" applyBorder="1" applyAlignment="1">
      <alignment vertical="center"/>
    </xf>
    <xf numFmtId="177" fontId="23" fillId="0" borderId="1" xfId="9" applyNumberFormat="1" applyFont="1" applyFill="1" applyBorder="1" applyAlignment="1">
      <alignment horizontal="center" vertical="center"/>
    </xf>
    <xf numFmtId="43" fontId="23" fillId="0" borderId="1" xfId="9" applyFont="1" applyFill="1" applyBorder="1" applyAlignment="1">
      <alignment horizontal="right" vertical="center"/>
    </xf>
    <xf numFmtId="180" fontId="18" fillId="0" borderId="1" xfId="66" applyNumberFormat="1" applyFont="1" applyFill="1" applyBorder="1" applyAlignment="1">
      <alignment horizontal="left" vertical="center"/>
    </xf>
    <xf numFmtId="0" fontId="18" fillId="0" borderId="1" xfId="66" applyFont="1" applyFill="1" applyBorder="1" applyAlignment="1">
      <alignment vertical="center"/>
    </xf>
    <xf numFmtId="177" fontId="11" fillId="0" borderId="1" xfId="9" applyNumberFormat="1" applyFont="1" applyFill="1" applyBorder="1" applyAlignment="1">
      <alignment horizontal="right" vertical="center"/>
    </xf>
    <xf numFmtId="43" fontId="11" fillId="0" borderId="1" xfId="9" applyFont="1" applyFill="1" applyBorder="1" applyAlignment="1">
      <alignment horizontal="right" vertical="center"/>
    </xf>
    <xf numFmtId="177" fontId="11" fillId="0" borderId="1" xfId="9" applyNumberFormat="1" applyFont="1" applyFill="1" applyBorder="1" applyAlignment="1"/>
    <xf numFmtId="178" fontId="22" fillId="0" borderId="11" xfId="0" applyNumberFormat="1" applyFont="1" applyFill="1" applyBorder="1" applyAlignment="1">
      <alignment horizontal="right" vertical="center"/>
    </xf>
    <xf numFmtId="177" fontId="23" fillId="0" borderId="1" xfId="9" applyNumberFormat="1" applyFont="1" applyFill="1" applyBorder="1" applyAlignment="1"/>
    <xf numFmtId="43" fontId="23" fillId="0" borderId="1" xfId="9" applyNumberFormat="1" applyFont="1" applyFill="1" applyBorder="1" applyAlignment="1">
      <alignment vertical="center" wrapText="1"/>
    </xf>
    <xf numFmtId="0" fontId="18" fillId="0" borderId="0" xfId="66" applyFont="1" applyFill="1" applyBorder="1" applyAlignment="1"/>
    <xf numFmtId="0" fontId="12" fillId="0" borderId="0" xfId="66" applyFont="1" applyFill="1" applyBorder="1" applyAlignment="1">
      <alignment vertical="center"/>
    </xf>
    <xf numFmtId="0" fontId="22" fillId="0" borderId="0" xfId="66" applyFont="1" applyFill="1" applyBorder="1" applyAlignment="1">
      <alignment vertical="center"/>
    </xf>
    <xf numFmtId="178" fontId="22" fillId="0" borderId="0" xfId="0" applyNumberFormat="1" applyFont="1" applyFill="1" applyBorder="1" applyAlignment="1">
      <alignment horizontal="right" vertical="center"/>
    </xf>
    <xf numFmtId="43" fontId="11" fillId="0" borderId="1" xfId="9" applyNumberFormat="1" applyFont="1" applyFill="1" applyBorder="1" applyAlignment="1">
      <alignment vertical="center" wrapText="1"/>
    </xf>
    <xf numFmtId="177" fontId="11" fillId="0" borderId="1" xfId="9" applyNumberFormat="1" applyFont="1" applyBorder="1" applyAlignment="1"/>
    <xf numFmtId="179" fontId="1" fillId="0" borderId="0" xfId="66" applyNumberFormat="1" applyFont="1" applyFill="1" applyBorder="1" applyAlignment="1"/>
    <xf numFmtId="0" fontId="18" fillId="0" borderId="0" xfId="0" applyFont="1" applyFill="1" applyBorder="1" applyAlignment="1"/>
    <xf numFmtId="0" fontId="18" fillId="0" borderId="0" xfId="66" applyFont="1" applyFill="1" applyBorder="1" applyAlignment="1">
      <alignment horizontal="left"/>
    </xf>
    <xf numFmtId="0" fontId="22" fillId="0" borderId="1" xfId="66" applyFont="1" applyFill="1" applyBorder="1" applyAlignment="1">
      <alignment horizontal="left" vertical="center"/>
    </xf>
    <xf numFmtId="177" fontId="23" fillId="0" borderId="1" xfId="1" applyNumberFormat="1" applyFont="1" applyFill="1" applyBorder="1" applyAlignment="1">
      <alignment vertical="center"/>
    </xf>
    <xf numFmtId="177" fontId="23" fillId="0" borderId="1" xfId="66" applyNumberFormat="1" applyFont="1" applyFill="1" applyBorder="1" applyAlignment="1">
      <alignment vertical="center"/>
    </xf>
    <xf numFmtId="0" fontId="22" fillId="0" borderId="1" xfId="66" applyFont="1" applyFill="1" applyBorder="1" applyAlignment="1">
      <alignment vertical="center" wrapText="1"/>
    </xf>
    <xf numFmtId="0" fontId="18" fillId="0" borderId="1" xfId="66" applyFont="1" applyFill="1" applyBorder="1" applyAlignment="1">
      <alignment horizontal="left" vertical="center" wrapText="1"/>
    </xf>
    <xf numFmtId="177" fontId="11" fillId="0" borderId="1" xfId="1" applyNumberFormat="1" applyFont="1" applyFill="1" applyBorder="1" applyAlignment="1">
      <alignment vertical="center"/>
    </xf>
    <xf numFmtId="0" fontId="18" fillId="0" borderId="1" xfId="66" applyFont="1" applyFill="1" applyBorder="1" applyAlignment="1">
      <alignment vertical="center" wrapText="1"/>
    </xf>
    <xf numFmtId="177" fontId="11" fillId="0" borderId="1" xfId="66" applyNumberFormat="1" applyFont="1" applyFill="1" applyBorder="1" applyAlignment="1">
      <alignment vertical="center"/>
    </xf>
    <xf numFmtId="180" fontId="18" fillId="0" borderId="1" xfId="0" applyNumberFormat="1" applyFont="1" applyFill="1" applyBorder="1" applyAlignment="1">
      <alignment horizontal="left" vertical="center"/>
    </xf>
    <xf numFmtId="0" fontId="18" fillId="0" borderId="1" xfId="0" applyFont="1" applyFill="1" applyBorder="1" applyAlignment="1">
      <alignment vertical="center" wrapText="1"/>
    </xf>
    <xf numFmtId="0" fontId="18" fillId="0" borderId="1" xfId="0" applyFont="1" applyFill="1" applyBorder="1" applyAlignment="1"/>
    <xf numFmtId="0" fontId="12" fillId="0" borderId="1" xfId="0" applyFont="1" applyFill="1" applyBorder="1" applyAlignment="1">
      <alignment vertical="center" wrapText="1"/>
    </xf>
    <xf numFmtId="0" fontId="18" fillId="0" borderId="1" xfId="0" applyFont="1" applyFill="1" applyBorder="1" applyAlignment="1">
      <alignment vertical="center"/>
    </xf>
    <xf numFmtId="0" fontId="12" fillId="0" borderId="1" xfId="66" applyFont="1" applyFill="1" applyBorder="1" applyAlignment="1">
      <alignment vertical="center" wrapText="1"/>
    </xf>
    <xf numFmtId="0" fontId="1" fillId="0" borderId="1" xfId="66" applyFont="1" applyFill="1" applyBorder="1" applyAlignment="1">
      <alignment horizontal="left"/>
    </xf>
    <xf numFmtId="0" fontId="22" fillId="0" borderId="1" xfId="66" applyFont="1" applyFill="1" applyBorder="1" applyAlignment="1">
      <alignment horizontal="center" vertical="center" wrapText="1"/>
    </xf>
    <xf numFmtId="177" fontId="23" fillId="0" borderId="1" xfId="1" applyNumberFormat="1" applyFont="1" applyFill="1" applyBorder="1" applyAlignment="1"/>
    <xf numFmtId="177" fontId="11" fillId="0" borderId="1" xfId="1" applyNumberFormat="1" applyFont="1" applyFill="1" applyBorder="1" applyAlignment="1"/>
    <xf numFmtId="177" fontId="23" fillId="0" borderId="1" xfId="1" applyNumberFormat="1" applyFont="1" applyFill="1" applyBorder="1" applyAlignment="1">
      <alignment vertical="center" wrapText="1"/>
    </xf>
    <xf numFmtId="9" fontId="1" fillId="0" borderId="0" xfId="65" applyFont="1" applyAlignment="1"/>
    <xf numFmtId="179" fontId="1" fillId="0" borderId="0" xfId="0" applyNumberFormat="1" applyFont="1" applyFill="1" applyBorder="1" applyAlignment="1"/>
    <xf numFmtId="0" fontId="4" fillId="0" borderId="0" xfId="0" applyFont="1" applyFill="1" applyBorder="1" applyAlignment="1">
      <alignment vertical="center"/>
    </xf>
    <xf numFmtId="0" fontId="8" fillId="0" borderId="0" xfId="0" applyFont="1" applyFill="1" applyBorder="1" applyAlignment="1">
      <alignment vertical="center"/>
    </xf>
    <xf numFmtId="181" fontId="4" fillId="0" borderId="0" xfId="0" applyNumberFormat="1" applyFont="1" applyFill="1" applyBorder="1" applyAlignment="1">
      <alignment vertical="center"/>
    </xf>
    <xf numFmtId="0" fontId="24"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Fill="1" applyBorder="1" applyAlignment="1">
      <alignment horizontal="center" vertical="center"/>
    </xf>
    <xf numFmtId="0" fontId="25" fillId="0" borderId="12" xfId="0" applyFont="1" applyFill="1" applyBorder="1" applyAlignment="1">
      <alignment horizontal="left" vertical="center" indent="1"/>
    </xf>
    <xf numFmtId="0" fontId="17" fillId="0" borderId="10" xfId="0" applyFont="1" applyFill="1" applyBorder="1" applyAlignment="1">
      <alignment horizontal="center" vertical="center"/>
    </xf>
    <xf numFmtId="0" fontId="26" fillId="0" borderId="1" xfId="0" applyFont="1" applyFill="1" applyBorder="1" applyAlignment="1">
      <alignment horizontal="center" vertical="top" wrapText="1"/>
    </xf>
    <xf numFmtId="0" fontId="22" fillId="0" borderId="1" xfId="0" applyFont="1" applyFill="1" applyBorder="1" applyAlignment="1">
      <alignment horizontal="left" vertical="center" wrapText="1"/>
    </xf>
    <xf numFmtId="177" fontId="23" fillId="0" borderId="1" xfId="9" applyNumberFormat="1" applyFont="1" applyBorder="1" applyAlignment="1">
      <alignment vertical="center" wrapText="1"/>
    </xf>
    <xf numFmtId="0" fontId="22" fillId="0" borderId="4" xfId="0" applyFont="1" applyFill="1" applyBorder="1" applyAlignment="1">
      <alignment horizontal="left" vertical="center" wrapText="1"/>
    </xf>
    <xf numFmtId="0" fontId="17" fillId="0" borderId="1" xfId="0" applyFont="1" applyFill="1" applyBorder="1" applyAlignment="1">
      <alignment vertical="center" wrapText="1"/>
    </xf>
    <xf numFmtId="177" fontId="11" fillId="0" borderId="1" xfId="9" applyNumberFormat="1" applyFont="1" applyBorder="1" applyAlignment="1">
      <alignment vertical="center" wrapText="1"/>
    </xf>
    <xf numFmtId="177" fontId="11" fillId="0" borderId="1" xfId="0" applyNumberFormat="1" applyFont="1" applyFill="1" applyBorder="1" applyAlignment="1">
      <alignmen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vertical="center" wrapText="1"/>
    </xf>
    <xf numFmtId="176" fontId="18" fillId="0" borderId="1" xfId="0" applyNumberFormat="1" applyFont="1" applyFill="1" applyBorder="1" applyAlignment="1">
      <alignment vertical="center" wrapText="1"/>
    </xf>
    <xf numFmtId="0" fontId="27" fillId="0" borderId="1" xfId="0" applyFont="1" applyFill="1" applyBorder="1" applyAlignment="1"/>
    <xf numFmtId="0" fontId="28" fillId="0" borderId="1" xfId="0" applyFont="1" applyFill="1" applyBorder="1" applyAlignment="1">
      <alignment horizontal="left" vertical="center" wrapText="1"/>
    </xf>
    <xf numFmtId="0" fontId="23" fillId="0" borderId="1" xfId="9" applyNumberFormat="1" applyFont="1" applyBorder="1" applyAlignment="1">
      <alignment vertical="center" wrapText="1"/>
    </xf>
    <xf numFmtId="177" fontId="23" fillId="0" borderId="1" xfId="9" applyNumberFormat="1" applyFont="1" applyFill="1" applyBorder="1" applyAlignment="1">
      <alignment vertical="center" wrapText="1"/>
    </xf>
    <xf numFmtId="0" fontId="11" fillId="0" borderId="1" xfId="9" applyNumberFormat="1" applyFont="1" applyBorder="1" applyAlignment="1">
      <alignment vertical="center" wrapText="1"/>
    </xf>
    <xf numFmtId="0" fontId="28" fillId="0" borderId="1" xfId="0" applyFont="1" applyFill="1" applyBorder="1" applyAlignment="1">
      <alignment vertical="center" wrapText="1"/>
    </xf>
    <xf numFmtId="43" fontId="23" fillId="0" borderId="1" xfId="9" applyFont="1" applyBorder="1" applyAlignment="1">
      <alignment vertical="center" wrapText="1"/>
    </xf>
    <xf numFmtId="0" fontId="22" fillId="0" borderId="1" xfId="0" applyFont="1" applyFill="1" applyBorder="1" applyAlignment="1">
      <alignment horizontal="center" vertical="center" wrapText="1"/>
    </xf>
    <xf numFmtId="181" fontId="17" fillId="0" borderId="0" xfId="0" applyNumberFormat="1" applyFont="1" applyFill="1" applyBorder="1" applyAlignment="1">
      <alignment vertical="center"/>
    </xf>
    <xf numFmtId="181" fontId="19" fillId="0" borderId="0" xfId="0" applyNumberFormat="1" applyFont="1" applyFill="1" applyBorder="1" applyAlignment="1">
      <alignment horizontal="center" vertical="center"/>
    </xf>
    <xf numFmtId="181" fontId="26" fillId="0" borderId="1" xfId="0" applyNumberFormat="1" applyFont="1" applyFill="1" applyBorder="1" applyAlignment="1">
      <alignment horizontal="center" vertical="top" wrapText="1"/>
    </xf>
    <xf numFmtId="181" fontId="21" fillId="0" borderId="1" xfId="0" applyNumberFormat="1" applyFont="1" applyFill="1" applyBorder="1" applyAlignment="1" applyProtection="1">
      <alignment horizontal="center" vertical="center" wrapText="1"/>
      <protection locked="0"/>
    </xf>
    <xf numFmtId="181" fontId="21" fillId="0" borderId="1" xfId="0" applyNumberFormat="1" applyFont="1" applyFill="1" applyBorder="1" applyAlignment="1" applyProtection="1">
      <alignment horizontal="center" vertical="center" wrapText="1"/>
    </xf>
    <xf numFmtId="181" fontId="23" fillId="0" borderId="1" xfId="9" applyNumberFormat="1" applyFont="1" applyBorder="1" applyAlignment="1">
      <alignment vertical="center" wrapText="1"/>
    </xf>
    <xf numFmtId="177" fontId="11" fillId="0" borderId="1" xfId="9" applyNumberFormat="1" applyFont="1" applyFill="1" applyBorder="1" applyAlignment="1">
      <alignment vertical="center" wrapText="1"/>
    </xf>
    <xf numFmtId="0" fontId="1" fillId="0" borderId="0" xfId="0" applyFont="1" applyFill="1" applyBorder="1" applyAlignment="1">
      <alignment horizontal="center" vertical="center"/>
    </xf>
    <xf numFmtId="0" fontId="7" fillId="0" borderId="0" xfId="0" applyFont="1" applyFill="1" applyBorder="1" applyAlignment="1">
      <alignment vertical="center"/>
    </xf>
    <xf numFmtId="0" fontId="0" fillId="0" borderId="0" xfId="0" applyAlignment="1">
      <alignment horizontal="center" vertical="center"/>
    </xf>
    <xf numFmtId="10" fontId="1" fillId="0" borderId="0" xfId="0" applyNumberFormat="1" applyFont="1" applyFill="1" applyBorder="1" applyAlignment="1">
      <alignment vertical="center"/>
    </xf>
    <xf numFmtId="49" fontId="1" fillId="0" borderId="0" xfId="0" applyNumberFormat="1" applyFont="1" applyFill="1" applyBorder="1" applyAlignment="1">
      <alignment horizontal="center" vertical="center"/>
    </xf>
    <xf numFmtId="0" fontId="29" fillId="0" borderId="0" xfId="0" applyFont="1" applyFill="1" applyBorder="1" applyAlignment="1">
      <alignment vertical="center"/>
    </xf>
    <xf numFmtId="10" fontId="19" fillId="0" borderId="0"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0" fontId="30" fillId="0" borderId="0" xfId="0" applyFont="1" applyFill="1" applyBorder="1" applyAlignment="1">
      <alignment vertical="center"/>
    </xf>
    <xf numFmtId="10" fontId="30" fillId="0" borderId="0" xfId="0" applyNumberFormat="1" applyFont="1" applyFill="1" applyBorder="1" applyAlignment="1">
      <alignment vertical="center"/>
    </xf>
    <xf numFmtId="49" fontId="30" fillId="0" borderId="0"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31" fillId="0" borderId="1" xfId="0" applyFont="1" applyFill="1" applyBorder="1" applyAlignment="1">
      <alignment horizontal="center" vertical="center"/>
    </xf>
    <xf numFmtId="10" fontId="31" fillId="0" borderId="1" xfId="0" applyNumberFormat="1" applyFont="1" applyFill="1" applyBorder="1" applyAlignment="1">
      <alignment horizontal="center" vertical="center"/>
    </xf>
    <xf numFmtId="49" fontId="32" fillId="0" borderId="1" xfId="0" applyNumberFormat="1" applyFont="1" applyFill="1" applyBorder="1" applyAlignment="1">
      <alignment horizontal="center" vertical="center"/>
    </xf>
    <xf numFmtId="0" fontId="31" fillId="0" borderId="9" xfId="0" applyFont="1" applyFill="1" applyBorder="1" applyAlignment="1">
      <alignment horizontal="center" vertical="center"/>
    </xf>
    <xf numFmtId="49" fontId="1"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protection locked="0"/>
    </xf>
    <xf numFmtId="177" fontId="7" fillId="0" borderId="1" xfId="9"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10" fontId="28"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xf>
    <xf numFmtId="0" fontId="7" fillId="0" borderId="9"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wrapText="1"/>
    </xf>
    <xf numFmtId="10" fontId="7" fillId="0" borderId="1" xfId="0" applyNumberFormat="1" applyFont="1" applyFill="1" applyBorder="1" applyAlignment="1" applyProtection="1">
      <alignment horizontal="center" vertical="center" wrapText="1"/>
    </xf>
    <xf numFmtId="0" fontId="22" fillId="0" borderId="1" xfId="0" applyFont="1" applyFill="1" applyBorder="1" applyAlignment="1" applyProtection="1">
      <alignment vertical="center"/>
      <protection locked="0"/>
    </xf>
    <xf numFmtId="177" fontId="11" fillId="0" borderId="1" xfId="9" applyNumberFormat="1" applyFont="1" applyFill="1" applyBorder="1" applyProtection="1">
      <alignment vertical="center"/>
      <protection locked="0"/>
    </xf>
    <xf numFmtId="177" fontId="33" fillId="0" borderId="1" xfId="9" applyNumberFormat="1" applyFont="1" applyFill="1" applyBorder="1" applyAlignment="1" applyProtection="1">
      <alignment horizontal="right" vertical="center"/>
    </xf>
    <xf numFmtId="10" fontId="11" fillId="0" borderId="1" xfId="9" applyNumberFormat="1" applyFont="1" applyFill="1" applyBorder="1" applyAlignment="1" applyProtection="1"/>
    <xf numFmtId="177" fontId="33" fillId="0" borderId="1" xfId="9" applyNumberFormat="1" applyFont="1" applyFill="1" applyBorder="1" applyProtection="1">
      <alignment vertical="center"/>
    </xf>
    <xf numFmtId="49" fontId="33" fillId="0" borderId="1" xfId="9" applyNumberFormat="1" applyFont="1" applyFill="1" applyBorder="1" applyAlignment="1" applyProtection="1">
      <alignment horizontal="center" vertical="center"/>
    </xf>
    <xf numFmtId="0" fontId="22" fillId="0" borderId="9" xfId="24" applyNumberFormat="1" applyFont="1" applyFill="1" applyBorder="1" applyAlignment="1" applyProtection="1">
      <alignment horizontal="left" vertical="center"/>
    </xf>
    <xf numFmtId="177" fontId="23" fillId="0" borderId="1" xfId="9" applyNumberFormat="1" applyFont="1" applyFill="1" applyBorder="1" applyProtection="1">
      <alignment vertical="center"/>
    </xf>
    <xf numFmtId="10" fontId="23" fillId="0" borderId="1" xfId="9" applyNumberFormat="1" applyFont="1" applyFill="1" applyBorder="1" applyAlignment="1" applyProtection="1"/>
    <xf numFmtId="49" fontId="11" fillId="0" borderId="1" xfId="9" applyNumberFormat="1" applyFont="1" applyFill="1" applyBorder="1" applyAlignment="1" applyProtection="1">
      <alignment horizontal="center" vertical="center"/>
    </xf>
    <xf numFmtId="0" fontId="18" fillId="0" borderId="9" xfId="24" applyNumberFormat="1" applyFont="1" applyFill="1" applyBorder="1" applyAlignment="1" applyProtection="1">
      <alignment horizontal="left" vertical="center"/>
    </xf>
    <xf numFmtId="0" fontId="18" fillId="0" borderId="1" xfId="0" applyFont="1" applyFill="1" applyBorder="1" applyAlignment="1" applyProtection="1">
      <alignment vertical="center"/>
      <protection locked="0"/>
    </xf>
    <xf numFmtId="0" fontId="33" fillId="0" borderId="1" xfId="9" applyNumberFormat="1" applyFont="1" applyFill="1" applyBorder="1" applyAlignment="1" applyProtection="1">
      <alignment horizontal="center" vertical="center"/>
    </xf>
    <xf numFmtId="177" fontId="23" fillId="0" borderId="1" xfId="9" applyNumberFormat="1" applyFont="1" applyFill="1" applyBorder="1" applyProtection="1">
      <alignment vertical="center"/>
      <protection locked="0"/>
    </xf>
    <xf numFmtId="177" fontId="34" fillId="0" borderId="1" xfId="9" applyNumberFormat="1" applyFont="1" applyFill="1" applyBorder="1" applyProtection="1">
      <alignment vertical="center"/>
    </xf>
    <xf numFmtId="177" fontId="23" fillId="0" borderId="1" xfId="1" applyNumberFormat="1" applyFont="1" applyFill="1" applyBorder="1" applyProtection="1">
      <alignment vertical="center"/>
      <protection locked="0"/>
    </xf>
    <xf numFmtId="177" fontId="11" fillId="0" borderId="1" xfId="1" applyNumberFormat="1" applyFont="1" applyFill="1" applyBorder="1" applyProtection="1">
      <alignment vertical="center"/>
      <protection locked="0"/>
    </xf>
    <xf numFmtId="0" fontId="1" fillId="0" borderId="1" xfId="0" applyFont="1" applyFill="1" applyBorder="1" applyAlignment="1">
      <alignment vertical="center"/>
    </xf>
    <xf numFmtId="177" fontId="11" fillId="0" borderId="1" xfId="9" applyNumberFormat="1" applyFont="1" applyFill="1" applyBorder="1" applyAlignment="1" applyProtection="1">
      <alignment horizontal="right" vertical="center"/>
    </xf>
    <xf numFmtId="177" fontId="23" fillId="0" borderId="1" xfId="9" applyNumberFormat="1" applyFont="1" applyFill="1" applyBorder="1" applyAlignment="1" applyProtection="1">
      <alignment horizontal="right" vertical="center"/>
    </xf>
    <xf numFmtId="0" fontId="11" fillId="0" borderId="1" xfId="9" applyNumberFormat="1" applyFont="1" applyFill="1" applyBorder="1" applyAlignment="1" applyProtection="1">
      <alignment horizontal="center" vertical="center"/>
    </xf>
    <xf numFmtId="0" fontId="7" fillId="0" borderId="1" xfId="0" applyFont="1" applyFill="1" applyBorder="1" applyAlignment="1">
      <alignment horizontal="center" vertical="center"/>
    </xf>
    <xf numFmtId="177" fontId="11" fillId="0" borderId="1" xfId="9" applyNumberFormat="1" applyFont="1" applyFill="1" applyBorder="1" applyProtection="1">
      <alignment vertical="center"/>
    </xf>
    <xf numFmtId="177" fontId="33" fillId="0" borderId="1" xfId="9" applyNumberFormat="1" applyFont="1" applyFill="1" applyBorder="1" applyAlignment="1" applyProtection="1">
      <alignment horizontal="center" vertical="center"/>
    </xf>
    <xf numFmtId="10" fontId="1" fillId="0" borderId="1" xfId="0" applyNumberFormat="1" applyFont="1" applyFill="1" applyBorder="1" applyAlignment="1">
      <alignment vertical="center"/>
    </xf>
    <xf numFmtId="0" fontId="7" fillId="0" borderId="1" xfId="0" applyFont="1" applyFill="1" applyBorder="1" applyAlignment="1">
      <alignment vertical="center"/>
    </xf>
    <xf numFmtId="10" fontId="7" fillId="0" borderId="1" xfId="0" applyNumberFormat="1" applyFont="1" applyFill="1" applyBorder="1" applyAlignment="1">
      <alignment vertical="center"/>
    </xf>
    <xf numFmtId="0" fontId="1" fillId="0" borderId="0" xfId="0" applyFont="1" applyFill="1" applyBorder="1" applyAlignment="1">
      <alignment horizontal="right" vertical="center"/>
    </xf>
    <xf numFmtId="10" fontId="1" fillId="0" borderId="0" xfId="0" applyNumberFormat="1" applyFont="1" applyFill="1" applyBorder="1" applyAlignment="1">
      <alignment horizontal="right" vertical="center"/>
    </xf>
    <xf numFmtId="10" fontId="7" fillId="0" borderId="1" xfId="0" applyNumberFormat="1" applyFont="1" applyFill="1" applyBorder="1" applyAlignment="1" applyProtection="1">
      <alignment horizontal="center" vertical="center" wrapText="1"/>
      <protection locked="0"/>
    </xf>
    <xf numFmtId="3" fontId="35" fillId="0" borderId="9" xfId="72" applyNumberFormat="1" applyFont="1" applyFill="1" applyBorder="1" applyAlignment="1" applyProtection="1">
      <alignment vertical="center"/>
      <protection locked="0"/>
    </xf>
    <xf numFmtId="177" fontId="36" fillId="0" borderId="1" xfId="9" applyNumberFormat="1" applyFont="1" applyFill="1" applyBorder="1" applyProtection="1">
      <alignment vertical="center"/>
    </xf>
    <xf numFmtId="176" fontId="18" fillId="0" borderId="1" xfId="73" applyNumberFormat="1" applyFont="1" applyFill="1" applyBorder="1" applyAlignment="1">
      <alignment horizontal="center" vertical="center"/>
    </xf>
    <xf numFmtId="180" fontId="36" fillId="0" borderId="1" xfId="9" applyNumberFormat="1" applyFont="1" applyFill="1" applyBorder="1" applyProtection="1">
      <alignment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8" fillId="0" borderId="9" xfId="0" applyFont="1" applyFill="1" applyBorder="1" applyAlignment="1">
      <alignment horizontal="left" vertical="center"/>
    </xf>
    <xf numFmtId="0" fontId="22" fillId="0" borderId="9" xfId="0" applyFont="1" applyFill="1" applyBorder="1" applyAlignment="1">
      <alignment horizontal="left" vertical="center"/>
    </xf>
    <xf numFmtId="177" fontId="28" fillId="0" borderId="1" xfId="9" applyNumberFormat="1" applyFont="1" applyFill="1" applyBorder="1" applyAlignment="1" applyProtection="1">
      <alignment horizontal="left" vertical="center"/>
      <protection locked="0"/>
    </xf>
    <xf numFmtId="3" fontId="37" fillId="0" borderId="1" xfId="0" applyNumberFormat="1" applyFont="1" applyFill="1" applyBorder="1" applyAlignment="1">
      <alignment vertical="center"/>
    </xf>
    <xf numFmtId="49" fontId="38" fillId="0" borderId="1" xfId="0" applyNumberFormat="1" applyFont="1" applyFill="1" applyBorder="1" applyAlignment="1">
      <alignment horizontal="center" vertical="center"/>
    </xf>
    <xf numFmtId="177" fontId="28" fillId="0" borderId="9" xfId="9" applyNumberFormat="1" applyFont="1" applyFill="1" applyBorder="1" applyAlignment="1" applyProtection="1">
      <alignment horizontal="left" vertical="center"/>
      <protection locked="0"/>
    </xf>
    <xf numFmtId="177" fontId="23" fillId="0" borderId="1" xfId="9" applyNumberFormat="1" applyFont="1" applyFill="1" applyBorder="1" applyAlignment="1" applyProtection="1">
      <alignment horizontal="center" vertical="center"/>
    </xf>
    <xf numFmtId="0" fontId="22" fillId="0" borderId="9" xfId="0" applyFont="1" applyFill="1" applyBorder="1" applyAlignment="1" applyProtection="1">
      <alignment vertical="center"/>
      <protection locked="0"/>
    </xf>
    <xf numFmtId="177" fontId="11" fillId="0" borderId="1" xfId="9" applyNumberFormat="1" applyFont="1" applyFill="1" applyBorder="1" applyAlignment="1" applyProtection="1">
      <alignment horizontal="center" vertical="center"/>
    </xf>
    <xf numFmtId="3" fontId="18" fillId="0" borderId="9" xfId="0" applyNumberFormat="1" applyFont="1" applyFill="1" applyBorder="1" applyAlignment="1" applyProtection="1">
      <alignment vertical="center"/>
      <protection locked="0"/>
    </xf>
    <xf numFmtId="177" fontId="11" fillId="0" borderId="1" xfId="9" applyNumberFormat="1" applyFont="1" applyFill="1" applyBorder="1" applyAlignment="1" applyProtection="1">
      <protection locked="0"/>
    </xf>
    <xf numFmtId="0" fontId="39" fillId="0" borderId="1" xfId="0" applyFont="1" applyFill="1" applyBorder="1" applyAlignment="1" applyProtection="1">
      <alignment horizontal="center"/>
      <protection locked="0"/>
    </xf>
    <xf numFmtId="0" fontId="39" fillId="0" borderId="9" xfId="0" applyFont="1" applyFill="1" applyBorder="1" applyAlignment="1" applyProtection="1">
      <alignment horizontal="center"/>
      <protection locked="0"/>
    </xf>
    <xf numFmtId="0" fontId="1" fillId="2" borderId="0" xfId="0" applyFont="1" applyFill="1" applyBorder="1" applyAlignment="1" applyProtection="1">
      <alignment vertical="center"/>
    </xf>
    <xf numFmtId="0" fontId="30"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1" fillId="0" borderId="0" xfId="0" applyFont="1" applyFill="1" applyBorder="1" applyAlignment="1" applyProtection="1">
      <alignment vertical="center"/>
    </xf>
    <xf numFmtId="177" fontId="33" fillId="2" borderId="0" xfId="9" applyNumberFormat="1" applyFont="1" applyFill="1" applyAlignment="1" applyProtection="1">
      <alignment vertical="center"/>
    </xf>
    <xf numFmtId="177" fontId="1" fillId="2" borderId="0" xfId="9" applyNumberFormat="1" applyFont="1" applyFill="1" applyAlignment="1" applyProtection="1">
      <alignment horizontal="center" vertical="center"/>
    </xf>
    <xf numFmtId="10" fontId="1" fillId="2" borderId="0" xfId="12" applyNumberFormat="1" applyFont="1" applyFill="1" applyBorder="1" applyAlignment="1" applyProtection="1">
      <alignment vertical="center"/>
    </xf>
    <xf numFmtId="176" fontId="33" fillId="2" borderId="0" xfId="9" applyNumberFormat="1" applyFont="1" applyFill="1" applyAlignment="1" applyProtection="1">
      <alignment vertical="center"/>
    </xf>
    <xf numFmtId="0" fontId="1" fillId="2" borderId="0" xfId="0" applyFont="1" applyFill="1" applyBorder="1" applyAlignment="1" applyProtection="1">
      <alignment horizontal="center" vertical="center"/>
    </xf>
    <xf numFmtId="177" fontId="33" fillId="2" borderId="0" xfId="9" applyNumberFormat="1" applyFont="1" applyFill="1" applyBorder="1" applyAlignment="1" applyProtection="1">
      <alignment vertical="center"/>
    </xf>
    <xf numFmtId="177" fontId="1" fillId="2" borderId="0" xfId="9" applyNumberFormat="1" applyFont="1" applyFill="1" applyBorder="1" applyAlignment="1" applyProtection="1">
      <alignment horizontal="center" vertical="center"/>
    </xf>
    <xf numFmtId="10" fontId="1" fillId="2" borderId="0" xfId="12" applyNumberFormat="1" applyFont="1" applyFill="1" applyBorder="1" applyAlignment="1" applyProtection="1">
      <alignment horizontal="center" vertical="center"/>
    </xf>
    <xf numFmtId="176" fontId="33" fillId="2" borderId="0" xfId="9" applyNumberFormat="1" applyFont="1" applyFill="1" applyBorder="1" applyAlignment="1" applyProtection="1">
      <alignment vertical="center"/>
    </xf>
    <xf numFmtId="0" fontId="30" fillId="2" borderId="0" xfId="0" applyFont="1" applyFill="1" applyBorder="1" applyAlignment="1" applyProtection="1">
      <alignment horizontal="center" vertical="center"/>
    </xf>
    <xf numFmtId="0" fontId="40" fillId="2" borderId="0" xfId="0" applyFont="1" applyFill="1" applyBorder="1" applyAlignment="1" applyProtection="1">
      <alignment horizontal="center" vertical="center"/>
    </xf>
    <xf numFmtId="0" fontId="34" fillId="2" borderId="0" xfId="0" applyFont="1" applyFill="1" applyBorder="1" applyAlignment="1" applyProtection="1">
      <alignment horizontal="center" vertical="center"/>
    </xf>
    <xf numFmtId="10" fontId="40" fillId="0" borderId="0" xfId="12" applyNumberFormat="1" applyFont="1" applyFill="1" applyBorder="1" applyAlignment="1" applyProtection="1">
      <alignment horizontal="center" vertical="center"/>
    </xf>
    <xf numFmtId="176" fontId="34" fillId="2" borderId="0" xfId="9" applyNumberFormat="1" applyFont="1" applyFill="1" applyBorder="1" applyAlignment="1" applyProtection="1">
      <alignment horizontal="center" vertical="center"/>
    </xf>
    <xf numFmtId="0" fontId="1" fillId="2" borderId="0" xfId="0" applyFont="1" applyFill="1" applyBorder="1" applyAlignment="1" applyProtection="1">
      <alignment horizontal="right" vertical="center"/>
    </xf>
    <xf numFmtId="10" fontId="1" fillId="0" borderId="0" xfId="12"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177" fontId="34" fillId="2" borderId="1" xfId="9"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protection locked="0"/>
    </xf>
    <xf numFmtId="10" fontId="7" fillId="2" borderId="1" xfId="12" applyNumberFormat="1" applyFont="1" applyFill="1" applyBorder="1" applyAlignment="1" applyProtection="1">
      <alignment horizontal="center" vertical="center"/>
      <protection locked="0"/>
    </xf>
    <xf numFmtId="176" fontId="7" fillId="2" borderId="1" xfId="9" applyNumberFormat="1" applyFont="1" applyFill="1" applyBorder="1" applyAlignment="1" applyProtection="1">
      <alignment horizontal="center" vertical="center"/>
    </xf>
    <xf numFmtId="177" fontId="7" fillId="2" borderId="1" xfId="9" applyNumberFormat="1" applyFont="1" applyFill="1" applyBorder="1" applyAlignment="1" applyProtection="1">
      <alignment horizontal="center" vertical="center" wrapText="1"/>
    </xf>
    <xf numFmtId="10" fontId="7" fillId="2" borderId="1" xfId="12" applyNumberFormat="1" applyFont="1" applyFill="1" applyBorder="1" applyAlignment="1" applyProtection="1">
      <alignment horizontal="center" vertical="center" wrapText="1"/>
    </xf>
    <xf numFmtId="176" fontId="34" fillId="2" borderId="1" xfId="9" applyNumberFormat="1" applyFont="1" applyFill="1" applyBorder="1" applyAlignment="1" applyProtection="1">
      <alignment horizontal="center" vertical="center"/>
    </xf>
    <xf numFmtId="0" fontId="22" fillId="3" borderId="1" xfId="0" applyNumberFormat="1" applyFont="1" applyFill="1" applyBorder="1" applyAlignment="1" applyProtection="1">
      <alignment horizontal="left" vertical="center"/>
    </xf>
    <xf numFmtId="3" fontId="33" fillId="3" borderId="1" xfId="0" applyNumberFormat="1" applyFont="1" applyFill="1" applyBorder="1" applyAlignment="1" applyProtection="1">
      <alignment horizontal="right" vertical="center"/>
    </xf>
    <xf numFmtId="10" fontId="33" fillId="3" borderId="1" xfId="12" applyNumberFormat="1" applyFont="1" applyFill="1" applyBorder="1" applyAlignment="1" applyProtection="1">
      <alignment horizontal="right" vertical="center"/>
    </xf>
    <xf numFmtId="176" fontId="33" fillId="3" borderId="1" xfId="0" applyNumberFormat="1" applyFont="1" applyFill="1" applyBorder="1" applyAlignment="1" applyProtection="1">
      <alignment horizontal="right" vertical="center"/>
    </xf>
    <xf numFmtId="0" fontId="22" fillId="2" borderId="1" xfId="0" applyNumberFormat="1" applyFont="1" applyFill="1" applyBorder="1" applyAlignment="1" applyProtection="1">
      <alignment horizontal="left" vertical="center"/>
    </xf>
    <xf numFmtId="3" fontId="33" fillId="4" borderId="1" xfId="0" applyNumberFormat="1" applyFont="1" applyFill="1" applyBorder="1" applyAlignment="1" applyProtection="1">
      <alignment horizontal="right" vertical="center"/>
    </xf>
    <xf numFmtId="10" fontId="33" fillId="4" borderId="1" xfId="12" applyNumberFormat="1" applyFont="1" applyFill="1" applyBorder="1" applyAlignment="1" applyProtection="1">
      <alignment horizontal="right" vertical="center"/>
    </xf>
    <xf numFmtId="176" fontId="33" fillId="4" borderId="1" xfId="9" applyNumberFormat="1" applyFont="1" applyFill="1" applyBorder="1" applyAlignment="1" applyProtection="1">
      <alignment horizontal="right" vertical="center"/>
    </xf>
    <xf numFmtId="0" fontId="18" fillId="2" borderId="1" xfId="0" applyNumberFormat="1" applyFont="1" applyFill="1" applyBorder="1" applyAlignment="1" applyProtection="1">
      <alignment horizontal="left" vertical="center"/>
    </xf>
    <xf numFmtId="177" fontId="33" fillId="2" borderId="1" xfId="24" applyNumberFormat="1" applyFont="1" applyFill="1" applyBorder="1" applyAlignment="1" applyProtection="1">
      <alignment horizontal="right" vertical="center"/>
    </xf>
    <xf numFmtId="10" fontId="33" fillId="2" borderId="1" xfId="12" applyNumberFormat="1" applyFont="1" applyFill="1" applyBorder="1" applyAlignment="1" applyProtection="1">
      <alignment horizontal="right" vertical="center"/>
    </xf>
    <xf numFmtId="176" fontId="33" fillId="2" borderId="1" xfId="9" applyNumberFormat="1" applyFont="1" applyFill="1" applyBorder="1" applyAlignment="1" applyProtection="1">
      <alignment horizontal="right" vertical="center"/>
    </xf>
    <xf numFmtId="177" fontId="33" fillId="2" borderId="1" xfId="9" applyNumberFormat="1" applyFont="1" applyFill="1" applyBorder="1" applyAlignment="1" applyProtection="1">
      <alignment horizontal="center" vertical="center" wrapText="1"/>
    </xf>
    <xf numFmtId="176" fontId="33" fillId="3" borderId="1" xfId="9" applyNumberFormat="1" applyFont="1" applyFill="1" applyBorder="1" applyAlignment="1" applyProtection="1">
      <alignment horizontal="right" vertical="center"/>
    </xf>
    <xf numFmtId="176" fontId="33" fillId="5" borderId="1" xfId="9" applyNumberFormat="1" applyFont="1" applyFill="1" applyBorder="1" applyAlignment="1" applyProtection="1">
      <alignment horizontal="right" vertical="center"/>
    </xf>
    <xf numFmtId="176" fontId="1" fillId="2" borderId="1" xfId="0" applyNumberFormat="1" applyFont="1" applyFill="1" applyBorder="1" applyAlignment="1" applyProtection="1">
      <alignment vertical="center"/>
    </xf>
    <xf numFmtId="0" fontId="1" fillId="2" borderId="1" xfId="0" applyFont="1" applyFill="1" applyBorder="1" applyAlignment="1" applyProtection="1">
      <alignment vertical="center"/>
    </xf>
    <xf numFmtId="176" fontId="33" fillId="5" borderId="1" xfId="0" applyNumberFormat="1" applyFont="1" applyFill="1" applyBorder="1" applyAlignment="1" applyProtection="1">
      <alignment horizontal="right" vertical="center"/>
    </xf>
    <xf numFmtId="176" fontId="33" fillId="4" borderId="1" xfId="0" applyNumberFormat="1" applyFont="1" applyFill="1" applyBorder="1" applyAlignment="1" applyProtection="1">
      <alignment horizontal="right" vertical="center"/>
    </xf>
    <xf numFmtId="176" fontId="1" fillId="2" borderId="0" xfId="9" applyNumberFormat="1" applyFont="1" applyFill="1" applyAlignment="1" applyProtection="1">
      <alignment vertical="center"/>
    </xf>
    <xf numFmtId="0" fontId="1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10" fontId="1" fillId="0" borderId="0" xfId="12" applyNumberFormat="1"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177" fontId="19" fillId="0" borderId="0" xfId="9" applyNumberFormat="1" applyFont="1" applyFill="1" applyAlignment="1" applyProtection="1">
      <alignment horizontal="center"/>
      <protection locked="0"/>
    </xf>
    <xf numFmtId="10" fontId="19" fillId="0" borderId="0" xfId="12" applyNumberFormat="1" applyFont="1" applyFill="1" applyAlignment="1" applyProtection="1">
      <alignment horizontal="center"/>
      <protection locked="0"/>
    </xf>
    <xf numFmtId="177" fontId="19" fillId="0" borderId="0" xfId="9" applyNumberFormat="1" applyFont="1" applyFill="1" applyAlignment="1" applyProtection="1">
      <protection locked="0"/>
    </xf>
    <xf numFmtId="0" fontId="7" fillId="0" borderId="8" xfId="0" applyNumberFormat="1" applyFont="1" applyFill="1" applyBorder="1" applyAlignment="1" applyProtection="1">
      <alignment horizontal="center" vertical="center"/>
      <protection locked="0"/>
    </xf>
    <xf numFmtId="0" fontId="7" fillId="0" borderId="13" xfId="0" applyNumberFormat="1" applyFont="1" applyFill="1" applyBorder="1" applyAlignment="1" applyProtection="1">
      <alignment horizontal="center" vertical="center"/>
      <protection locked="0"/>
    </xf>
    <xf numFmtId="0" fontId="7" fillId="0" borderId="9"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vertical="center"/>
      <protection locked="0"/>
    </xf>
    <xf numFmtId="0" fontId="7" fillId="0" borderId="7" xfId="0" applyNumberFormat="1"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10" fontId="7" fillId="0" borderId="7" xfId="12"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7" fillId="0" borderId="14"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protection locked="0"/>
    </xf>
    <xf numFmtId="10" fontId="7" fillId="0" borderId="1" xfId="12" applyNumberFormat="1" applyFont="1" applyFill="1" applyBorder="1" applyAlignment="1" applyProtection="1">
      <alignment horizontal="center" vertical="center"/>
      <protection locked="0"/>
    </xf>
    <xf numFmtId="177" fontId="34" fillId="0" borderId="1" xfId="9" applyNumberFormat="1" applyFont="1" applyFill="1" applyBorder="1" applyAlignment="1" applyProtection="1">
      <alignment vertical="center"/>
    </xf>
    <xf numFmtId="10" fontId="34" fillId="0" borderId="1" xfId="12" applyNumberFormat="1" applyFont="1" applyFill="1" applyBorder="1" applyAlignment="1" applyProtection="1">
      <alignment vertical="center"/>
    </xf>
    <xf numFmtId="177" fontId="34" fillId="0" borderId="1" xfId="9" applyNumberFormat="1" applyFont="1" applyFill="1" applyBorder="1" applyAlignment="1" applyProtection="1">
      <alignment vertical="center"/>
      <protection locked="0"/>
    </xf>
    <xf numFmtId="0" fontId="18" fillId="0" borderId="1" xfId="0" applyFont="1" applyFill="1" applyBorder="1" applyAlignment="1">
      <alignment horizontal="left" vertical="center" wrapText="1"/>
    </xf>
    <xf numFmtId="3" fontId="11" fillId="0" borderId="1" xfId="22" applyNumberFormat="1" applyFont="1" applyFill="1" applyBorder="1" applyAlignment="1" applyProtection="1">
      <alignment vertical="center"/>
    </xf>
    <xf numFmtId="177" fontId="33" fillId="0" borderId="1" xfId="9" applyNumberFormat="1" applyFont="1" applyFill="1" applyBorder="1" applyAlignment="1" applyProtection="1">
      <alignment vertical="center"/>
      <protection locked="0"/>
    </xf>
    <xf numFmtId="3" fontId="11" fillId="0" borderId="1" xfId="54" applyNumberFormat="1" applyFont="1" applyFill="1" applyBorder="1" applyAlignment="1" applyProtection="1">
      <alignment vertical="center"/>
    </xf>
    <xf numFmtId="3" fontId="11" fillId="0" borderId="1" xfId="61" applyNumberFormat="1" applyFont="1" applyFill="1" applyBorder="1" applyAlignment="1" applyProtection="1">
      <alignment vertical="center"/>
    </xf>
    <xf numFmtId="3" fontId="11" fillId="0" borderId="1" xfId="19" applyNumberFormat="1" applyFont="1" applyFill="1" applyBorder="1" applyAlignment="1" applyProtection="1">
      <alignment vertical="center"/>
    </xf>
    <xf numFmtId="3" fontId="11" fillId="0" borderId="1" xfId="62" applyNumberFormat="1" applyFont="1" applyFill="1" applyBorder="1" applyAlignment="1" applyProtection="1">
      <alignment vertical="center"/>
    </xf>
    <xf numFmtId="3" fontId="11" fillId="0" borderId="1" xfId="57" applyNumberFormat="1" applyFont="1" applyFill="1" applyBorder="1" applyAlignment="1" applyProtection="1">
      <alignment vertical="center"/>
    </xf>
    <xf numFmtId="3" fontId="11" fillId="0" borderId="1" xfId="37" applyNumberFormat="1" applyFont="1" applyFill="1" applyBorder="1" applyAlignment="1" applyProtection="1">
      <alignment vertical="center"/>
    </xf>
    <xf numFmtId="3" fontId="11" fillId="0" borderId="1" xfId="60" applyNumberFormat="1" applyFont="1" applyFill="1" applyBorder="1" applyAlignment="1" applyProtection="1">
      <alignment vertical="center"/>
    </xf>
    <xf numFmtId="3" fontId="11" fillId="0" borderId="1" xfId="63" applyNumberFormat="1" applyFont="1" applyFill="1" applyBorder="1" applyAlignment="1" applyProtection="1">
      <alignment vertical="center"/>
    </xf>
    <xf numFmtId="3" fontId="11" fillId="0" borderId="1" xfId="58" applyNumberFormat="1" applyFont="1" applyFill="1" applyBorder="1" applyAlignment="1" applyProtection="1">
      <alignment vertical="center"/>
    </xf>
    <xf numFmtId="3" fontId="11" fillId="0" borderId="1" xfId="38" applyNumberFormat="1" applyFont="1" applyFill="1" applyBorder="1" applyAlignment="1" applyProtection="1">
      <alignment vertical="center"/>
    </xf>
    <xf numFmtId="3" fontId="11" fillId="0" borderId="1" xfId="59" applyNumberFormat="1" applyFont="1" applyFill="1" applyBorder="1" applyAlignment="1" applyProtection="1">
      <alignment vertical="center"/>
    </xf>
    <xf numFmtId="0" fontId="7" fillId="0" borderId="1"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177" fontId="33" fillId="0" borderId="1" xfId="9" applyNumberFormat="1" applyFont="1" applyFill="1" applyBorder="1" applyAlignment="1" applyProtection="1">
      <alignment vertical="center"/>
    </xf>
    <xf numFmtId="177" fontId="11" fillId="0" borderId="1" xfId="9" applyNumberFormat="1" applyFont="1" applyFill="1" applyBorder="1" applyAlignment="1" applyProtection="1">
      <alignment vertical="center"/>
    </xf>
    <xf numFmtId="0" fontId="7" fillId="0" borderId="1" xfId="64" applyFont="1" applyFill="1" applyBorder="1" applyAlignment="1" applyProtection="1">
      <alignment vertical="center"/>
      <protection locked="0"/>
    </xf>
    <xf numFmtId="177" fontId="33" fillId="0" borderId="0" xfId="9" applyNumberFormat="1" applyFont="1" applyFill="1" applyBorder="1" applyAlignment="1" applyProtection="1">
      <alignment vertical="center"/>
      <protection locked="0"/>
    </xf>
    <xf numFmtId="177" fontId="34" fillId="0" borderId="0" xfId="9" applyNumberFormat="1" applyFont="1" applyFill="1" applyBorder="1" applyAlignment="1" applyProtection="1">
      <alignment vertical="center"/>
    </xf>
    <xf numFmtId="177" fontId="33" fillId="0" borderId="0" xfId="9" applyNumberFormat="1" applyFont="1" applyFill="1" applyBorder="1" applyAlignment="1" applyProtection="1">
      <alignment vertical="center"/>
    </xf>
    <xf numFmtId="177" fontId="42" fillId="0" borderId="0" xfId="9" applyNumberFormat="1" applyFont="1" applyFill="1" applyAlignment="1" applyProtection="1">
      <alignment horizontal="center"/>
      <protection locked="0"/>
    </xf>
    <xf numFmtId="0" fontId="7" fillId="0" borderId="14" xfId="0" applyFont="1" applyFill="1" applyBorder="1" applyAlignment="1" applyProtection="1">
      <alignment horizontal="center" vertical="center"/>
      <protection locked="0"/>
    </xf>
    <xf numFmtId="177" fontId="11" fillId="0" borderId="1" xfId="9" applyNumberFormat="1" applyFont="1" applyFill="1" applyBorder="1" applyAlignment="1" applyProtection="1">
      <alignment vertical="center"/>
      <protection locked="0"/>
    </xf>
    <xf numFmtId="0" fontId="18" fillId="0" borderId="0" xfId="0" applyFont="1" applyFill="1" applyBorder="1" applyAlignment="1">
      <alignment horizontal="left" vertical="center" wrapText="1"/>
    </xf>
    <xf numFmtId="177" fontId="11" fillId="0" borderId="0" xfId="9" applyNumberFormat="1" applyFont="1" applyFill="1" applyBorder="1" applyAlignment="1" applyProtection="1">
      <alignment vertical="center"/>
    </xf>
    <xf numFmtId="43" fontId="11" fillId="0" borderId="0" xfId="9" applyFont="1" applyFill="1" applyBorder="1" applyAlignment="1" applyProtection="1"/>
    <xf numFmtId="177" fontId="34" fillId="0" borderId="1" xfId="0" applyNumberFormat="1" applyFont="1" applyFill="1" applyBorder="1" applyAlignment="1" applyProtection="1">
      <alignment vertical="center"/>
      <protection locked="0"/>
    </xf>
    <xf numFmtId="10" fontId="34" fillId="0" borderId="1" xfId="9" applyNumberFormat="1" applyFont="1" applyFill="1" applyBorder="1" applyAlignment="1" applyProtection="1">
      <alignment vertical="center"/>
    </xf>
    <xf numFmtId="43" fontId="11" fillId="0" borderId="1" xfId="9" applyFont="1" applyFill="1" applyBorder="1" applyAlignment="1" applyProtection="1"/>
    <xf numFmtId="177" fontId="11" fillId="0" borderId="1" xfId="1" applyNumberFormat="1" applyFont="1" applyFill="1" applyBorder="1" applyAlignment="1" applyProtection="1">
      <alignment vertical="center"/>
      <protection locked="0"/>
    </xf>
    <xf numFmtId="43" fontId="11" fillId="0" borderId="1" xfId="9" applyFont="1" applyFill="1" applyBorder="1" applyAlignment="1" applyProtection="1">
      <alignment vertical="center"/>
      <protection locked="0"/>
    </xf>
  </cellXfs>
  <cellStyles count="74">
    <cellStyle name="常规" xfId="0" builtinId="0"/>
    <cellStyle name="千位分隔 2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常规 9" xfId="22"/>
    <cellStyle name="标题 2" xfId="23" builtinId="17"/>
    <cellStyle name="常规 4 2 2 2"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强调文字颜色 2" xfId="31" builtinId="33"/>
    <cellStyle name="40% - Accent5 4 2" xfId="32"/>
    <cellStyle name="20% - 强调文字颜色 6" xfId="33" builtinId="50"/>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5" xfId="57"/>
    <cellStyle name="常规 20" xfId="58"/>
    <cellStyle name="常规 22" xfId="59"/>
    <cellStyle name="常规 17" xfId="60"/>
    <cellStyle name="常规 11" xfId="61"/>
    <cellStyle name="常规 24" xfId="62"/>
    <cellStyle name="常规 19" xfId="63"/>
    <cellStyle name="常规 2" xfId="64"/>
    <cellStyle name="百分比 2 2 2 2" xfId="65"/>
    <cellStyle name="常规 2 2 2 2" xfId="66"/>
    <cellStyle name="差_县市旗测算20080508_财力性转移支付2010年预算参考数 3 2" xfId="67"/>
    <cellStyle name="常规 3" xfId="68"/>
    <cellStyle name="常规_2007年地方预算表格（修订2版） 2 2" xfId="69"/>
    <cellStyle name="差_县区合并测算20080423(按照各省比重）_不含人员经费系数_财力性转移支付2010年预算参考数 3 2" xfId="70"/>
    <cellStyle name="常规_预决算报人大（草表）" xfId="71"/>
    <cellStyle name="常规_人代会表格-政府性基金1.12-2 2" xfId="72"/>
    <cellStyle name="常规_2007年地方预算表格（修订2版） 2" xfId="73"/>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U54"/>
  <sheetViews>
    <sheetView tabSelected="1" view="pageBreakPreview" zoomScaleNormal="100" zoomScaleSheetLayoutView="100" topLeftCell="B19" workbookViewId="0">
      <selection activeCell="H42" sqref="H42"/>
    </sheetView>
  </sheetViews>
  <sheetFormatPr defaultColWidth="15.5555555555556" defaultRowHeight="15.6"/>
  <cols>
    <col min="1" max="1" width="15.5555555555556" style="180" hidden="1" customWidth="1"/>
    <col min="2" max="2" width="32.0833333333333" style="303" customWidth="1"/>
    <col min="3" max="3" width="15" style="304" customWidth="1"/>
    <col min="4" max="4" width="13.6666666666667" style="304" customWidth="1"/>
    <col min="5" max="5" width="12.3333333333333" style="305" customWidth="1"/>
    <col min="6" max="6" width="12.4444444444444" style="304" customWidth="1"/>
    <col min="7" max="7" width="17.1296296296296" style="304" hidden="1" customWidth="1"/>
    <col min="8" max="8" width="31.1111111111111" style="304" customWidth="1"/>
    <col min="9" max="9" width="16.4444444444444" style="304" customWidth="1"/>
    <col min="10" max="10" width="15.1111111111111" style="304" customWidth="1"/>
    <col min="11" max="11" width="11.5555555555556" style="304" customWidth="1"/>
    <col min="12" max="12" width="13.1111111111111" style="306" customWidth="1"/>
    <col min="13" max="229" width="15.5555555555556" style="304"/>
    <col min="230" max="16384" width="15.5555555555556" style="1"/>
  </cols>
  <sheetData>
    <row r="1" s="1" customFormat="1" ht="17.4" spans="1:229">
      <c r="A1" s="180"/>
      <c r="B1" s="307" t="s">
        <v>0</v>
      </c>
      <c r="C1" s="304"/>
      <c r="D1" s="304"/>
      <c r="E1" s="305"/>
      <c r="F1" s="304"/>
      <c r="G1" s="304"/>
      <c r="H1" s="304"/>
      <c r="I1" s="304"/>
      <c r="J1" s="304"/>
      <c r="K1" s="304"/>
      <c r="L1" s="306"/>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M1" s="304"/>
      <c r="AN1" s="304"/>
      <c r="AO1" s="304"/>
      <c r="AP1" s="304"/>
      <c r="AQ1" s="304"/>
      <c r="AR1" s="304"/>
      <c r="AS1" s="304"/>
      <c r="AT1" s="304"/>
      <c r="AU1" s="304"/>
      <c r="AV1" s="304"/>
      <c r="AW1" s="304"/>
      <c r="AX1" s="304"/>
      <c r="AY1" s="304"/>
      <c r="AZ1" s="304"/>
      <c r="BA1" s="304"/>
      <c r="BB1" s="304"/>
      <c r="BC1" s="304"/>
      <c r="BD1" s="304"/>
      <c r="BE1" s="304"/>
      <c r="BF1" s="304"/>
      <c r="BG1" s="304"/>
      <c r="BH1" s="304"/>
      <c r="BI1" s="304"/>
      <c r="BJ1" s="304"/>
      <c r="BK1" s="304"/>
      <c r="BL1" s="304"/>
      <c r="BM1" s="304"/>
      <c r="BN1" s="304"/>
      <c r="BO1" s="304"/>
      <c r="BP1" s="304"/>
      <c r="BQ1" s="304"/>
      <c r="BR1" s="304"/>
      <c r="BS1" s="304"/>
      <c r="BT1" s="304"/>
      <c r="BU1" s="304"/>
      <c r="BV1" s="304"/>
      <c r="BW1" s="304"/>
      <c r="BX1" s="304"/>
      <c r="BY1" s="304"/>
      <c r="BZ1" s="304"/>
      <c r="CA1" s="304"/>
      <c r="CB1" s="304"/>
      <c r="CC1" s="304"/>
      <c r="CD1" s="304"/>
      <c r="CE1" s="304"/>
      <c r="CF1" s="304"/>
      <c r="CG1" s="304"/>
      <c r="CH1" s="304"/>
      <c r="CI1" s="304"/>
      <c r="CJ1" s="304"/>
      <c r="CK1" s="304"/>
      <c r="CL1" s="304"/>
      <c r="CM1" s="304"/>
      <c r="CN1" s="304"/>
      <c r="CO1" s="304"/>
      <c r="CP1" s="304"/>
      <c r="CQ1" s="304"/>
      <c r="CR1" s="304"/>
      <c r="CS1" s="304"/>
      <c r="CT1" s="304"/>
      <c r="CU1" s="304"/>
      <c r="CV1" s="304"/>
      <c r="CW1" s="304"/>
      <c r="CX1" s="304"/>
      <c r="CY1" s="304"/>
      <c r="CZ1" s="304"/>
      <c r="DA1" s="304"/>
      <c r="DB1" s="304"/>
      <c r="DC1" s="304"/>
      <c r="DD1" s="304"/>
      <c r="DE1" s="304"/>
      <c r="DF1" s="304"/>
      <c r="DG1" s="304"/>
      <c r="DH1" s="304"/>
      <c r="DI1" s="304"/>
      <c r="DJ1" s="304"/>
      <c r="DK1" s="304"/>
      <c r="DL1" s="304"/>
      <c r="DM1" s="304"/>
      <c r="DN1" s="304"/>
      <c r="DO1" s="304"/>
      <c r="DP1" s="304"/>
      <c r="DQ1" s="304"/>
      <c r="DR1" s="304"/>
      <c r="DS1" s="304"/>
      <c r="DT1" s="304"/>
      <c r="DU1" s="304"/>
      <c r="DV1" s="304"/>
      <c r="DW1" s="304"/>
      <c r="DX1" s="304"/>
      <c r="DY1" s="304"/>
      <c r="DZ1" s="304"/>
      <c r="EA1" s="304"/>
      <c r="EB1" s="304"/>
      <c r="EC1" s="304"/>
      <c r="ED1" s="304"/>
      <c r="EE1" s="304"/>
      <c r="EF1" s="304"/>
      <c r="EG1" s="304"/>
      <c r="EH1" s="304"/>
      <c r="EI1" s="304"/>
      <c r="EJ1" s="304"/>
      <c r="EK1" s="304"/>
      <c r="EL1" s="304"/>
      <c r="EM1" s="304"/>
      <c r="EN1" s="304"/>
      <c r="EO1" s="304"/>
      <c r="EP1" s="304"/>
      <c r="EQ1" s="304"/>
      <c r="ER1" s="304"/>
      <c r="ES1" s="304"/>
      <c r="ET1" s="304"/>
      <c r="EU1" s="304"/>
      <c r="EV1" s="304"/>
      <c r="EW1" s="304"/>
      <c r="EX1" s="304"/>
      <c r="EY1" s="304"/>
      <c r="EZ1" s="304"/>
      <c r="FA1" s="304"/>
      <c r="FB1" s="304"/>
      <c r="FC1" s="304"/>
      <c r="FD1" s="304"/>
      <c r="FE1" s="304"/>
      <c r="FF1" s="304"/>
      <c r="FG1" s="304"/>
      <c r="FH1" s="304"/>
      <c r="FI1" s="304"/>
      <c r="FJ1" s="304"/>
      <c r="FK1" s="304"/>
      <c r="FL1" s="304"/>
      <c r="FM1" s="304"/>
      <c r="FN1" s="304"/>
      <c r="FO1" s="304"/>
      <c r="FP1" s="304"/>
      <c r="FQ1" s="304"/>
      <c r="FR1" s="304"/>
      <c r="FS1" s="304"/>
      <c r="FT1" s="304"/>
      <c r="FU1" s="304"/>
      <c r="FV1" s="304"/>
      <c r="FW1" s="304"/>
      <c r="FX1" s="304"/>
      <c r="FY1" s="304"/>
      <c r="FZ1" s="304"/>
      <c r="GA1" s="304"/>
      <c r="GB1" s="304"/>
      <c r="GC1" s="304"/>
      <c r="GD1" s="304"/>
      <c r="GE1" s="304"/>
      <c r="GF1" s="304"/>
      <c r="GG1" s="304"/>
      <c r="GH1" s="304"/>
      <c r="GI1" s="304"/>
      <c r="GJ1" s="304"/>
      <c r="GK1" s="304"/>
      <c r="GL1" s="304"/>
      <c r="GM1" s="304"/>
      <c r="GN1" s="304"/>
      <c r="GO1" s="304"/>
      <c r="GP1" s="304"/>
      <c r="GQ1" s="304"/>
      <c r="GR1" s="304"/>
      <c r="GS1" s="304"/>
      <c r="GT1" s="304"/>
      <c r="GU1" s="304"/>
      <c r="GV1" s="304"/>
      <c r="GW1" s="304"/>
      <c r="GX1" s="304"/>
      <c r="GY1" s="304"/>
      <c r="GZ1" s="304"/>
      <c r="HA1" s="304"/>
      <c r="HB1" s="304"/>
      <c r="HC1" s="304"/>
      <c r="HD1" s="304"/>
      <c r="HE1" s="304"/>
      <c r="HF1" s="304"/>
      <c r="HG1" s="304"/>
      <c r="HH1" s="304"/>
      <c r="HI1" s="304"/>
      <c r="HJ1" s="304"/>
      <c r="HK1" s="304"/>
      <c r="HL1" s="304"/>
      <c r="HM1" s="304"/>
      <c r="HN1" s="304"/>
      <c r="HO1" s="304"/>
      <c r="HP1" s="304"/>
      <c r="HQ1" s="304"/>
      <c r="HR1" s="304"/>
      <c r="HS1" s="304"/>
      <c r="HT1" s="304"/>
      <c r="HU1" s="304"/>
    </row>
    <row r="2" s="1" customFormat="1" ht="30" customHeight="1" spans="1:229">
      <c r="A2" s="180"/>
      <c r="B2" s="308" t="s">
        <v>1</v>
      </c>
      <c r="C2" s="308"/>
      <c r="D2" s="308"/>
      <c r="E2" s="309"/>
      <c r="F2" s="308"/>
      <c r="G2" s="310"/>
      <c r="H2" s="308"/>
      <c r="I2" s="308"/>
      <c r="J2" s="308"/>
      <c r="K2" s="308"/>
      <c r="L2" s="348"/>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c r="BN2" s="304"/>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4"/>
      <c r="CM2" s="304"/>
      <c r="CN2" s="304"/>
      <c r="CO2" s="304"/>
      <c r="CP2" s="304"/>
      <c r="CQ2" s="304"/>
      <c r="CR2" s="304"/>
      <c r="CS2" s="304"/>
      <c r="CT2" s="304"/>
      <c r="CU2" s="304"/>
      <c r="CV2" s="304"/>
      <c r="CW2" s="304"/>
      <c r="CX2" s="304"/>
      <c r="CY2" s="304"/>
      <c r="CZ2" s="304"/>
      <c r="DA2" s="304"/>
      <c r="DB2" s="304"/>
      <c r="DC2" s="304"/>
      <c r="DD2" s="304"/>
      <c r="DE2" s="304"/>
      <c r="DF2" s="304"/>
      <c r="DG2" s="304"/>
      <c r="DH2" s="304"/>
      <c r="DI2" s="304"/>
      <c r="DJ2" s="304"/>
      <c r="DK2" s="304"/>
      <c r="DL2" s="304"/>
      <c r="DM2" s="304"/>
      <c r="DN2" s="304"/>
      <c r="DO2" s="304"/>
      <c r="DP2" s="304"/>
      <c r="DQ2" s="304"/>
      <c r="DR2" s="304"/>
      <c r="DS2" s="304"/>
      <c r="DT2" s="304"/>
      <c r="DU2" s="304"/>
      <c r="DV2" s="304"/>
      <c r="DW2" s="304"/>
      <c r="DX2" s="304"/>
      <c r="DY2" s="304"/>
      <c r="DZ2" s="304"/>
      <c r="EA2" s="304"/>
      <c r="EB2" s="304"/>
      <c r="EC2" s="304"/>
      <c r="ED2" s="304"/>
      <c r="EE2" s="304"/>
      <c r="EF2" s="304"/>
      <c r="EG2" s="304"/>
      <c r="EH2" s="304"/>
      <c r="EI2" s="304"/>
      <c r="EJ2" s="304"/>
      <c r="EK2" s="304"/>
      <c r="EL2" s="304"/>
      <c r="EM2" s="304"/>
      <c r="EN2" s="304"/>
      <c r="EO2" s="304"/>
      <c r="EP2" s="304"/>
      <c r="EQ2" s="304"/>
      <c r="ER2" s="304"/>
      <c r="ES2" s="304"/>
      <c r="ET2" s="304"/>
      <c r="EU2" s="304"/>
      <c r="EV2" s="304"/>
      <c r="EW2" s="304"/>
      <c r="EX2" s="304"/>
      <c r="EY2" s="304"/>
      <c r="EZ2" s="304"/>
      <c r="FA2" s="304"/>
      <c r="FB2" s="304"/>
      <c r="FC2" s="304"/>
      <c r="FD2" s="304"/>
      <c r="FE2" s="304"/>
      <c r="FF2" s="304"/>
      <c r="FG2" s="304"/>
      <c r="FH2" s="304"/>
      <c r="FI2" s="304"/>
      <c r="FJ2" s="304"/>
      <c r="FK2" s="304"/>
      <c r="FL2" s="304"/>
      <c r="FM2" s="304"/>
      <c r="FN2" s="304"/>
      <c r="FO2" s="304"/>
      <c r="FP2" s="304"/>
      <c r="FQ2" s="304"/>
      <c r="FR2" s="304"/>
      <c r="FS2" s="304"/>
      <c r="FT2" s="304"/>
      <c r="FU2" s="304"/>
      <c r="FV2" s="304"/>
      <c r="FW2" s="304"/>
      <c r="FX2" s="304"/>
      <c r="FY2" s="304"/>
      <c r="FZ2" s="304"/>
      <c r="GA2" s="304"/>
      <c r="GB2" s="304"/>
      <c r="GC2" s="304"/>
      <c r="GD2" s="304"/>
      <c r="GE2" s="304"/>
      <c r="GF2" s="304"/>
      <c r="GG2" s="304"/>
      <c r="GH2" s="304"/>
      <c r="GI2" s="304"/>
      <c r="GJ2" s="304"/>
      <c r="GK2" s="304"/>
      <c r="GL2" s="304"/>
      <c r="GM2" s="304"/>
      <c r="GN2" s="304"/>
      <c r="GO2" s="304"/>
      <c r="GP2" s="304"/>
      <c r="GQ2" s="304"/>
      <c r="GR2" s="304"/>
      <c r="GS2" s="304"/>
      <c r="GT2" s="304"/>
      <c r="GU2" s="304"/>
      <c r="GV2" s="304"/>
      <c r="GW2" s="304"/>
      <c r="GX2" s="304"/>
      <c r="GY2" s="304"/>
      <c r="GZ2" s="304"/>
      <c r="HA2" s="304"/>
      <c r="HB2" s="304"/>
      <c r="HC2" s="304"/>
      <c r="HD2" s="304"/>
      <c r="HE2" s="304"/>
      <c r="HF2" s="304"/>
      <c r="HG2" s="304"/>
      <c r="HH2" s="304"/>
      <c r="HI2" s="304"/>
      <c r="HJ2" s="304"/>
      <c r="HK2" s="304"/>
      <c r="HL2" s="304"/>
      <c r="HM2" s="304"/>
      <c r="HN2" s="304"/>
      <c r="HO2" s="304"/>
      <c r="HP2" s="304"/>
      <c r="HQ2" s="304"/>
      <c r="HR2" s="304"/>
      <c r="HS2" s="304"/>
      <c r="HT2" s="304"/>
      <c r="HU2" s="304"/>
    </row>
    <row r="3" s="1" customFormat="1" ht="18" customHeight="1" spans="1:229">
      <c r="A3" s="180"/>
      <c r="B3" s="303"/>
      <c r="C3" s="304"/>
      <c r="D3" s="304"/>
      <c r="E3" s="305"/>
      <c r="F3" s="304"/>
      <c r="G3" s="304"/>
      <c r="H3" s="304"/>
      <c r="I3" s="304"/>
      <c r="J3" s="304"/>
      <c r="K3" s="304"/>
      <c r="L3" s="304" t="s">
        <v>2</v>
      </c>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c r="BN3" s="304"/>
      <c r="BO3" s="304"/>
      <c r="BP3" s="304"/>
      <c r="BQ3" s="304"/>
      <c r="BR3" s="304"/>
      <c r="BS3" s="304"/>
      <c r="BT3" s="304"/>
      <c r="BU3" s="304"/>
      <c r="BV3" s="304"/>
      <c r="BW3" s="304"/>
      <c r="BX3" s="304"/>
      <c r="BY3" s="304"/>
      <c r="BZ3" s="304"/>
      <c r="CA3" s="304"/>
      <c r="CB3" s="304"/>
      <c r="CC3" s="304"/>
      <c r="CD3" s="304"/>
      <c r="CE3" s="304"/>
      <c r="CF3" s="304"/>
      <c r="CG3" s="304"/>
      <c r="CH3" s="304"/>
      <c r="CI3" s="304"/>
      <c r="CJ3" s="304"/>
      <c r="CK3" s="304"/>
      <c r="CL3" s="304"/>
      <c r="CM3" s="304"/>
      <c r="CN3" s="304"/>
      <c r="CO3" s="304"/>
      <c r="CP3" s="304"/>
      <c r="CQ3" s="304"/>
      <c r="CR3" s="304"/>
      <c r="CS3" s="304"/>
      <c r="CT3" s="304"/>
      <c r="CU3" s="304"/>
      <c r="CV3" s="304"/>
      <c r="CW3" s="304"/>
      <c r="CX3" s="304"/>
      <c r="CY3" s="304"/>
      <c r="CZ3" s="304"/>
      <c r="DA3" s="304"/>
      <c r="DB3" s="304"/>
      <c r="DC3" s="304"/>
      <c r="DD3" s="304"/>
      <c r="DE3" s="304"/>
      <c r="DF3" s="304"/>
      <c r="DG3" s="304"/>
      <c r="DH3" s="304"/>
      <c r="DI3" s="304"/>
      <c r="DJ3" s="304"/>
      <c r="DK3" s="304"/>
      <c r="DL3" s="304"/>
      <c r="DM3" s="304"/>
      <c r="DN3" s="304"/>
      <c r="DO3" s="304"/>
      <c r="DP3" s="304"/>
      <c r="DQ3" s="304"/>
      <c r="DR3" s="304"/>
      <c r="DS3" s="304"/>
      <c r="DT3" s="304"/>
      <c r="DU3" s="304"/>
      <c r="DV3" s="304"/>
      <c r="DW3" s="304"/>
      <c r="DX3" s="304"/>
      <c r="DY3" s="304"/>
      <c r="DZ3" s="304"/>
      <c r="EA3" s="304"/>
      <c r="EB3" s="304"/>
      <c r="EC3" s="304"/>
      <c r="ED3" s="304"/>
      <c r="EE3" s="304"/>
      <c r="EF3" s="304"/>
      <c r="EG3" s="304"/>
      <c r="EH3" s="304"/>
      <c r="EI3" s="304"/>
      <c r="EJ3" s="304"/>
      <c r="EK3" s="304"/>
      <c r="EL3" s="304"/>
      <c r="EM3" s="304"/>
      <c r="EN3" s="304"/>
      <c r="EO3" s="304"/>
      <c r="EP3" s="304"/>
      <c r="EQ3" s="304"/>
      <c r="ER3" s="304"/>
      <c r="ES3" s="304"/>
      <c r="ET3" s="304"/>
      <c r="EU3" s="304"/>
      <c r="EV3" s="304"/>
      <c r="EW3" s="304"/>
      <c r="EX3" s="304"/>
      <c r="EY3" s="304"/>
      <c r="EZ3" s="304"/>
      <c r="FA3" s="304"/>
      <c r="FB3" s="304"/>
      <c r="FC3" s="304"/>
      <c r="FD3" s="304"/>
      <c r="FE3" s="304"/>
      <c r="FF3" s="304"/>
      <c r="FG3" s="304"/>
      <c r="FH3" s="304"/>
      <c r="FI3" s="304"/>
      <c r="FJ3" s="304"/>
      <c r="FK3" s="304"/>
      <c r="FL3" s="304"/>
      <c r="FM3" s="304"/>
      <c r="FN3" s="304"/>
      <c r="FO3" s="304"/>
      <c r="FP3" s="304"/>
      <c r="FQ3" s="304"/>
      <c r="FR3" s="304"/>
      <c r="FS3" s="304"/>
      <c r="FT3" s="304"/>
      <c r="FU3" s="304"/>
      <c r="FV3" s="304"/>
      <c r="FW3" s="304"/>
      <c r="FX3" s="304"/>
      <c r="FY3" s="304"/>
      <c r="FZ3" s="304"/>
      <c r="GA3" s="304"/>
      <c r="GB3" s="304"/>
      <c r="GC3" s="304"/>
      <c r="GD3" s="304"/>
      <c r="GE3" s="304"/>
      <c r="GF3" s="304"/>
      <c r="GG3" s="304"/>
      <c r="GH3" s="304"/>
      <c r="GI3" s="304"/>
      <c r="GJ3" s="304"/>
      <c r="GK3" s="304"/>
      <c r="GL3" s="304"/>
      <c r="GM3" s="304"/>
      <c r="GN3" s="304"/>
      <c r="GO3" s="304"/>
      <c r="GP3" s="304"/>
      <c r="GQ3" s="304"/>
      <c r="GR3" s="304"/>
      <c r="GS3" s="304"/>
      <c r="GT3" s="304"/>
      <c r="GU3" s="304"/>
      <c r="GV3" s="304"/>
      <c r="GW3" s="304"/>
      <c r="GX3" s="304"/>
      <c r="GY3" s="304"/>
      <c r="GZ3" s="304"/>
      <c r="HA3" s="304"/>
      <c r="HB3" s="304"/>
      <c r="HC3" s="304"/>
      <c r="HD3" s="304"/>
      <c r="HE3" s="304"/>
      <c r="HF3" s="304"/>
      <c r="HG3" s="304"/>
      <c r="HH3" s="304"/>
      <c r="HI3" s="304"/>
      <c r="HJ3" s="304"/>
      <c r="HK3" s="304"/>
      <c r="HL3" s="304"/>
      <c r="HM3" s="304"/>
      <c r="HN3" s="304"/>
      <c r="HO3" s="304"/>
      <c r="HP3" s="304"/>
      <c r="HQ3" s="304"/>
      <c r="HR3" s="304"/>
      <c r="HS3" s="304"/>
      <c r="HT3" s="304"/>
      <c r="HU3" s="304"/>
    </row>
    <row r="4" s="1" customFormat="1" ht="17" customHeight="1" spans="1:229">
      <c r="A4" s="191"/>
      <c r="B4" s="311" t="s">
        <v>3</v>
      </c>
      <c r="C4" s="312"/>
      <c r="D4" s="312"/>
      <c r="E4" s="312"/>
      <c r="F4" s="313"/>
      <c r="G4" s="314"/>
      <c r="H4" s="311" t="s">
        <v>4</v>
      </c>
      <c r="I4" s="312"/>
      <c r="J4" s="312"/>
      <c r="K4" s="312"/>
      <c r="L4" s="313"/>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c r="AS4" s="304"/>
      <c r="AT4" s="304"/>
      <c r="AU4" s="304"/>
      <c r="AV4" s="304"/>
      <c r="AW4" s="304"/>
      <c r="AX4" s="304"/>
      <c r="AY4" s="304"/>
      <c r="AZ4" s="304"/>
      <c r="BA4" s="304"/>
      <c r="BB4" s="304"/>
      <c r="BC4" s="304"/>
      <c r="BD4" s="304"/>
      <c r="BE4" s="304"/>
      <c r="BF4" s="304"/>
      <c r="BG4" s="304"/>
      <c r="BH4" s="304"/>
      <c r="BI4" s="304"/>
      <c r="BJ4" s="304"/>
      <c r="BK4" s="304"/>
      <c r="BL4" s="304"/>
      <c r="BM4" s="304"/>
      <c r="BN4" s="304"/>
      <c r="BO4" s="304"/>
      <c r="BP4" s="304"/>
      <c r="BQ4" s="304"/>
      <c r="BR4" s="304"/>
      <c r="BS4" s="304"/>
      <c r="BT4" s="304"/>
      <c r="BU4" s="304"/>
      <c r="BV4" s="304"/>
      <c r="BW4" s="304"/>
      <c r="BX4" s="304"/>
      <c r="BY4" s="304"/>
      <c r="BZ4" s="304"/>
      <c r="CA4" s="304"/>
      <c r="CB4" s="304"/>
      <c r="CC4" s="304"/>
      <c r="CD4" s="304"/>
      <c r="CE4" s="304"/>
      <c r="CF4" s="304"/>
      <c r="CG4" s="304"/>
      <c r="CH4" s="304"/>
      <c r="CI4" s="304"/>
      <c r="CJ4" s="304"/>
      <c r="CK4" s="304"/>
      <c r="CL4" s="304"/>
      <c r="CM4" s="304"/>
      <c r="CN4" s="304"/>
      <c r="CO4" s="304"/>
      <c r="CP4" s="304"/>
      <c r="CQ4" s="304"/>
      <c r="CR4" s="304"/>
      <c r="CS4" s="304"/>
      <c r="CT4" s="304"/>
      <c r="CU4" s="304"/>
      <c r="CV4" s="304"/>
      <c r="CW4" s="304"/>
      <c r="CX4" s="304"/>
      <c r="CY4" s="304"/>
      <c r="CZ4" s="304"/>
      <c r="DA4" s="304"/>
      <c r="DB4" s="304"/>
      <c r="DC4" s="304"/>
      <c r="DD4" s="304"/>
      <c r="DE4" s="304"/>
      <c r="DF4" s="304"/>
      <c r="DG4" s="304"/>
      <c r="DH4" s="304"/>
      <c r="DI4" s="304"/>
      <c r="DJ4" s="304"/>
      <c r="DK4" s="304"/>
      <c r="DL4" s="304"/>
      <c r="DM4" s="304"/>
      <c r="DN4" s="304"/>
      <c r="DO4" s="304"/>
      <c r="DP4" s="304"/>
      <c r="DQ4" s="304"/>
      <c r="DR4" s="304"/>
      <c r="DS4" s="304"/>
      <c r="DT4" s="304"/>
      <c r="DU4" s="304"/>
      <c r="DV4" s="304"/>
      <c r="DW4" s="304"/>
      <c r="DX4" s="304"/>
      <c r="DY4" s="304"/>
      <c r="DZ4" s="304"/>
      <c r="EA4" s="304"/>
      <c r="EB4" s="304"/>
      <c r="EC4" s="304"/>
      <c r="ED4" s="304"/>
      <c r="EE4" s="304"/>
      <c r="EF4" s="304"/>
      <c r="EG4" s="304"/>
      <c r="EH4" s="304"/>
      <c r="EI4" s="304"/>
      <c r="EJ4" s="304"/>
      <c r="EK4" s="304"/>
      <c r="EL4" s="304"/>
      <c r="EM4" s="304"/>
      <c r="EN4" s="304"/>
      <c r="EO4" s="304"/>
      <c r="EP4" s="304"/>
      <c r="EQ4" s="304"/>
      <c r="ER4" s="304"/>
      <c r="ES4" s="304"/>
      <c r="ET4" s="304"/>
      <c r="EU4" s="304"/>
      <c r="EV4" s="304"/>
      <c r="EW4" s="304"/>
      <c r="EX4" s="304"/>
      <c r="EY4" s="304"/>
      <c r="EZ4" s="304"/>
      <c r="FA4" s="304"/>
      <c r="FB4" s="304"/>
      <c r="FC4" s="304"/>
      <c r="FD4" s="304"/>
      <c r="FE4" s="304"/>
      <c r="FF4" s="304"/>
      <c r="FG4" s="304"/>
      <c r="FH4" s="304"/>
      <c r="FI4" s="304"/>
      <c r="FJ4" s="304"/>
      <c r="FK4" s="304"/>
      <c r="FL4" s="304"/>
      <c r="FM4" s="304"/>
      <c r="FN4" s="304"/>
      <c r="FO4" s="304"/>
      <c r="FP4" s="304"/>
      <c r="FQ4" s="304"/>
      <c r="FR4" s="304"/>
      <c r="FS4" s="304"/>
      <c r="FT4" s="304"/>
      <c r="FU4" s="304"/>
      <c r="FV4" s="304"/>
      <c r="FW4" s="304"/>
      <c r="FX4" s="304"/>
      <c r="FY4" s="304"/>
      <c r="FZ4" s="304"/>
      <c r="GA4" s="304"/>
      <c r="GB4" s="304"/>
      <c r="GC4" s="304"/>
      <c r="GD4" s="304"/>
      <c r="GE4" s="304"/>
      <c r="GF4" s="304"/>
      <c r="GG4" s="304"/>
      <c r="GH4" s="304"/>
      <c r="GI4" s="304"/>
      <c r="GJ4" s="304"/>
      <c r="GK4" s="304"/>
      <c r="GL4" s="304"/>
      <c r="GM4" s="304"/>
      <c r="GN4" s="304"/>
      <c r="GO4" s="304"/>
      <c r="GP4" s="304"/>
      <c r="GQ4" s="304"/>
      <c r="GR4" s="304"/>
      <c r="GS4" s="304"/>
      <c r="GT4" s="304"/>
      <c r="GU4" s="304"/>
      <c r="GV4" s="304"/>
      <c r="GW4" s="304"/>
      <c r="GX4" s="304"/>
      <c r="GY4" s="304"/>
      <c r="GZ4" s="304"/>
      <c r="HA4" s="304"/>
      <c r="HB4" s="304"/>
      <c r="HC4" s="304"/>
      <c r="HD4" s="304"/>
      <c r="HE4" s="304"/>
      <c r="HF4" s="304"/>
      <c r="HG4" s="304"/>
      <c r="HH4" s="304"/>
      <c r="HI4" s="304"/>
      <c r="HJ4" s="304"/>
      <c r="HK4" s="304"/>
      <c r="HL4" s="304"/>
      <c r="HM4" s="304"/>
      <c r="HN4" s="304"/>
      <c r="HO4" s="304"/>
      <c r="HP4" s="304"/>
      <c r="HQ4" s="304"/>
      <c r="HR4" s="304"/>
      <c r="HS4" s="304"/>
      <c r="HT4" s="304"/>
      <c r="HU4" s="304"/>
    </row>
    <row r="5" s="1" customFormat="1" ht="26" customHeight="1" spans="1:229">
      <c r="A5" s="191"/>
      <c r="B5" s="315" t="s">
        <v>5</v>
      </c>
      <c r="C5" s="37" t="s">
        <v>6</v>
      </c>
      <c r="D5" s="316" t="s">
        <v>7</v>
      </c>
      <c r="E5" s="317"/>
      <c r="F5" s="318" t="s">
        <v>8</v>
      </c>
      <c r="G5" s="319"/>
      <c r="H5" s="320" t="s">
        <v>5</v>
      </c>
      <c r="I5" s="349" t="s">
        <v>9</v>
      </c>
      <c r="J5" s="316" t="s">
        <v>7</v>
      </c>
      <c r="K5" s="316"/>
      <c r="L5" s="30" t="s">
        <v>8</v>
      </c>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B5" s="304"/>
      <c r="BC5" s="304"/>
      <c r="BD5" s="304"/>
      <c r="BE5" s="304"/>
      <c r="BF5" s="304"/>
      <c r="BG5" s="304"/>
      <c r="BH5" s="304"/>
      <c r="BI5" s="304"/>
      <c r="BJ5" s="304"/>
      <c r="BK5" s="304"/>
      <c r="BL5" s="304"/>
      <c r="BM5" s="304"/>
      <c r="BN5" s="304"/>
      <c r="BO5" s="304"/>
      <c r="BP5" s="304"/>
      <c r="BQ5" s="304"/>
      <c r="BR5" s="304"/>
      <c r="BS5" s="304"/>
      <c r="BT5" s="304"/>
      <c r="BU5" s="304"/>
      <c r="BV5" s="304"/>
      <c r="BW5" s="304"/>
      <c r="BX5" s="304"/>
      <c r="BY5" s="304"/>
      <c r="BZ5" s="304"/>
      <c r="CA5" s="304"/>
      <c r="CB5" s="304"/>
      <c r="CC5" s="304"/>
      <c r="CD5" s="304"/>
      <c r="CE5" s="304"/>
      <c r="CF5" s="304"/>
      <c r="CG5" s="304"/>
      <c r="CH5" s="304"/>
      <c r="CI5" s="304"/>
      <c r="CJ5" s="304"/>
      <c r="CK5" s="304"/>
      <c r="CL5" s="304"/>
      <c r="CM5" s="304"/>
      <c r="CN5" s="304"/>
      <c r="CO5" s="304"/>
      <c r="CP5" s="304"/>
      <c r="CQ5" s="304"/>
      <c r="CR5" s="304"/>
      <c r="CS5" s="304"/>
      <c r="CT5" s="304"/>
      <c r="CU5" s="304"/>
      <c r="CV5" s="304"/>
      <c r="CW5" s="304"/>
      <c r="CX5" s="304"/>
      <c r="CY5" s="304"/>
      <c r="CZ5" s="304"/>
      <c r="DA5" s="304"/>
      <c r="DB5" s="304"/>
      <c r="DC5" s="304"/>
      <c r="DD5" s="304"/>
      <c r="DE5" s="304"/>
      <c r="DF5" s="304"/>
      <c r="DG5" s="304"/>
      <c r="DH5" s="304"/>
      <c r="DI5" s="304"/>
      <c r="DJ5" s="304"/>
      <c r="DK5" s="304"/>
      <c r="DL5" s="304"/>
      <c r="DM5" s="304"/>
      <c r="DN5" s="304"/>
      <c r="DO5" s="304"/>
      <c r="DP5" s="304"/>
      <c r="DQ5" s="304"/>
      <c r="DR5" s="304"/>
      <c r="DS5" s="304"/>
      <c r="DT5" s="304"/>
      <c r="DU5" s="304"/>
      <c r="DV5" s="304"/>
      <c r="DW5" s="304"/>
      <c r="DX5" s="304"/>
      <c r="DY5" s="304"/>
      <c r="DZ5" s="304"/>
      <c r="EA5" s="304"/>
      <c r="EB5" s="304"/>
      <c r="EC5" s="304"/>
      <c r="ED5" s="304"/>
      <c r="EE5" s="304"/>
      <c r="EF5" s="304"/>
      <c r="EG5" s="304"/>
      <c r="EH5" s="304"/>
      <c r="EI5" s="304"/>
      <c r="EJ5" s="304"/>
      <c r="EK5" s="304"/>
      <c r="EL5" s="304"/>
      <c r="EM5" s="304"/>
      <c r="EN5" s="304"/>
      <c r="EO5" s="304"/>
      <c r="EP5" s="304"/>
      <c r="EQ5" s="304"/>
      <c r="ER5" s="304"/>
      <c r="ES5" s="304"/>
      <c r="ET5" s="304"/>
      <c r="EU5" s="304"/>
      <c r="EV5" s="304"/>
      <c r="EW5" s="304"/>
      <c r="EX5" s="304"/>
      <c r="EY5" s="304"/>
      <c r="EZ5" s="304"/>
      <c r="FA5" s="304"/>
      <c r="FB5" s="304"/>
      <c r="FC5" s="304"/>
      <c r="FD5" s="304"/>
      <c r="FE5" s="304"/>
      <c r="FF5" s="304"/>
      <c r="FG5" s="304"/>
      <c r="FH5" s="304"/>
      <c r="FI5" s="304"/>
      <c r="FJ5" s="304"/>
      <c r="FK5" s="304"/>
      <c r="FL5" s="304"/>
      <c r="FM5" s="304"/>
      <c r="FN5" s="304"/>
      <c r="FO5" s="304"/>
      <c r="FP5" s="304"/>
      <c r="FQ5" s="304"/>
      <c r="FR5" s="304"/>
      <c r="FS5" s="304"/>
      <c r="FT5" s="304"/>
      <c r="FU5" s="304"/>
      <c r="FV5" s="304"/>
      <c r="FW5" s="304"/>
      <c r="FX5" s="304"/>
      <c r="FY5" s="304"/>
      <c r="FZ5" s="304"/>
      <c r="GA5" s="304"/>
      <c r="GB5" s="304"/>
      <c r="GC5" s="304"/>
      <c r="GD5" s="304"/>
      <c r="GE5" s="304"/>
      <c r="GF5" s="304"/>
      <c r="GG5" s="304"/>
      <c r="GH5" s="304"/>
      <c r="GI5" s="304"/>
      <c r="GJ5" s="304"/>
      <c r="GK5" s="304"/>
      <c r="GL5" s="304"/>
      <c r="GM5" s="304"/>
      <c r="GN5" s="304"/>
      <c r="GO5" s="304"/>
      <c r="GP5" s="304"/>
      <c r="GQ5" s="304"/>
      <c r="GR5" s="304"/>
      <c r="GS5" s="304"/>
      <c r="GT5" s="304"/>
      <c r="GU5" s="304"/>
      <c r="GV5" s="304"/>
      <c r="GW5" s="304"/>
      <c r="GX5" s="304"/>
      <c r="GY5" s="304"/>
      <c r="GZ5" s="304"/>
      <c r="HA5" s="304"/>
      <c r="HB5" s="304"/>
      <c r="HC5" s="304"/>
      <c r="HD5" s="304"/>
      <c r="HE5" s="304"/>
      <c r="HF5" s="304"/>
      <c r="HG5" s="304"/>
      <c r="HH5" s="304"/>
      <c r="HI5" s="304"/>
      <c r="HJ5" s="304"/>
      <c r="HK5" s="304"/>
      <c r="HL5" s="304"/>
      <c r="HM5" s="304"/>
      <c r="HN5" s="304"/>
      <c r="HO5" s="304"/>
      <c r="HP5" s="304"/>
      <c r="HQ5" s="304"/>
      <c r="HR5" s="304"/>
      <c r="HS5" s="304"/>
      <c r="HT5" s="304"/>
      <c r="HU5" s="304"/>
    </row>
    <row r="6" s="1" customFormat="1" ht="17" customHeight="1" spans="1:229">
      <c r="A6" s="191"/>
      <c r="B6" s="321"/>
      <c r="C6" s="30"/>
      <c r="D6" s="197" t="s">
        <v>10</v>
      </c>
      <c r="E6" s="322" t="s">
        <v>11</v>
      </c>
      <c r="F6" s="37"/>
      <c r="G6" s="319"/>
      <c r="H6" s="315"/>
      <c r="I6" s="316"/>
      <c r="J6" s="197" t="s">
        <v>10</v>
      </c>
      <c r="K6" s="197" t="s">
        <v>11</v>
      </c>
      <c r="L6" s="30"/>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c r="BF6" s="304"/>
      <c r="BG6" s="304"/>
      <c r="BH6" s="304"/>
      <c r="BI6" s="304"/>
      <c r="BJ6" s="304"/>
      <c r="BK6" s="304"/>
      <c r="BL6" s="304"/>
      <c r="BM6" s="304"/>
      <c r="BN6" s="304"/>
      <c r="BO6" s="304"/>
      <c r="BP6" s="304"/>
      <c r="BQ6" s="304"/>
      <c r="BR6" s="304"/>
      <c r="BS6" s="304"/>
      <c r="BT6" s="304"/>
      <c r="BU6" s="304"/>
      <c r="BV6" s="304"/>
      <c r="BW6" s="304"/>
      <c r="BX6" s="304"/>
      <c r="BY6" s="304"/>
      <c r="BZ6" s="304"/>
      <c r="CA6" s="304"/>
      <c r="CB6" s="304"/>
      <c r="CC6" s="304"/>
      <c r="CD6" s="304"/>
      <c r="CE6" s="304"/>
      <c r="CF6" s="304"/>
      <c r="CG6" s="304"/>
      <c r="CH6" s="304"/>
      <c r="CI6" s="304"/>
      <c r="CJ6" s="304"/>
      <c r="CK6" s="304"/>
      <c r="CL6" s="304"/>
      <c r="CM6" s="304"/>
      <c r="CN6" s="304"/>
      <c r="CO6" s="304"/>
      <c r="CP6" s="304"/>
      <c r="CQ6" s="304"/>
      <c r="CR6" s="304"/>
      <c r="CS6" s="304"/>
      <c r="CT6" s="304"/>
      <c r="CU6" s="304"/>
      <c r="CV6" s="304"/>
      <c r="CW6" s="304"/>
      <c r="CX6" s="304"/>
      <c r="CY6" s="304"/>
      <c r="CZ6" s="304"/>
      <c r="DA6" s="304"/>
      <c r="DB6" s="304"/>
      <c r="DC6" s="304"/>
      <c r="DD6" s="304"/>
      <c r="DE6" s="304"/>
      <c r="DF6" s="304"/>
      <c r="DG6" s="304"/>
      <c r="DH6" s="304"/>
      <c r="DI6" s="304"/>
      <c r="DJ6" s="304"/>
      <c r="DK6" s="304"/>
      <c r="DL6" s="304"/>
      <c r="DM6" s="304"/>
      <c r="DN6" s="304"/>
      <c r="DO6" s="304"/>
      <c r="DP6" s="304"/>
      <c r="DQ6" s="304"/>
      <c r="DR6" s="304"/>
      <c r="DS6" s="304"/>
      <c r="DT6" s="304"/>
      <c r="DU6" s="304"/>
      <c r="DV6" s="304"/>
      <c r="DW6" s="304"/>
      <c r="DX6" s="304"/>
      <c r="DY6" s="304"/>
      <c r="DZ6" s="304"/>
      <c r="EA6" s="304"/>
      <c r="EB6" s="304"/>
      <c r="EC6" s="304"/>
      <c r="ED6" s="304"/>
      <c r="EE6" s="304"/>
      <c r="EF6" s="304"/>
      <c r="EG6" s="304"/>
      <c r="EH6" s="304"/>
      <c r="EI6" s="304"/>
      <c r="EJ6" s="304"/>
      <c r="EK6" s="304"/>
      <c r="EL6" s="304"/>
      <c r="EM6" s="304"/>
      <c r="EN6" s="304"/>
      <c r="EO6" s="304"/>
      <c r="EP6" s="304"/>
      <c r="EQ6" s="304"/>
      <c r="ER6" s="304"/>
      <c r="ES6" s="304"/>
      <c r="ET6" s="304"/>
      <c r="EU6" s="304"/>
      <c r="EV6" s="304"/>
      <c r="EW6" s="304"/>
      <c r="EX6" s="304"/>
      <c r="EY6" s="304"/>
      <c r="EZ6" s="304"/>
      <c r="FA6" s="304"/>
      <c r="FB6" s="304"/>
      <c r="FC6" s="304"/>
      <c r="FD6" s="304"/>
      <c r="FE6" s="304"/>
      <c r="FF6" s="304"/>
      <c r="FG6" s="304"/>
      <c r="FH6" s="304"/>
      <c r="FI6" s="304"/>
      <c r="FJ6" s="304"/>
      <c r="FK6" s="304"/>
      <c r="FL6" s="304"/>
      <c r="FM6" s="304"/>
      <c r="FN6" s="304"/>
      <c r="FO6" s="304"/>
      <c r="FP6" s="304"/>
      <c r="FQ6" s="304"/>
      <c r="FR6" s="304"/>
      <c r="FS6" s="304"/>
      <c r="FT6" s="304"/>
      <c r="FU6" s="304"/>
      <c r="FV6" s="304"/>
      <c r="FW6" s="304"/>
      <c r="FX6" s="304"/>
      <c r="FY6" s="304"/>
      <c r="FZ6" s="304"/>
      <c r="GA6" s="304"/>
      <c r="GB6" s="304"/>
      <c r="GC6" s="304"/>
      <c r="GD6" s="304"/>
      <c r="GE6" s="304"/>
      <c r="GF6" s="304"/>
      <c r="GG6" s="304"/>
      <c r="GH6" s="304"/>
      <c r="GI6" s="304"/>
      <c r="GJ6" s="304"/>
      <c r="GK6" s="304"/>
      <c r="GL6" s="304"/>
      <c r="GM6" s="304"/>
      <c r="GN6" s="304"/>
      <c r="GO6" s="304"/>
      <c r="GP6" s="304"/>
      <c r="GQ6" s="304"/>
      <c r="GR6" s="304"/>
      <c r="GS6" s="304"/>
      <c r="GT6" s="304"/>
      <c r="GU6" s="304"/>
      <c r="GV6" s="304"/>
      <c r="GW6" s="304"/>
      <c r="GX6" s="304"/>
      <c r="GY6" s="304"/>
      <c r="GZ6" s="304"/>
      <c r="HA6" s="304"/>
      <c r="HB6" s="304"/>
      <c r="HC6" s="304"/>
      <c r="HD6" s="304"/>
      <c r="HE6" s="304"/>
      <c r="HF6" s="304"/>
      <c r="HG6" s="304"/>
      <c r="HH6" s="304"/>
      <c r="HI6" s="304"/>
      <c r="HJ6" s="304"/>
      <c r="HK6" s="304"/>
      <c r="HL6" s="304"/>
      <c r="HM6" s="304"/>
      <c r="HN6" s="304"/>
      <c r="HO6" s="304"/>
      <c r="HP6" s="304"/>
      <c r="HQ6" s="304"/>
      <c r="HR6" s="304"/>
      <c r="HS6" s="304"/>
      <c r="HT6" s="304"/>
      <c r="HU6" s="304"/>
    </row>
    <row r="7" s="1" customFormat="1" ht="23.25" customHeight="1" spans="1:229">
      <c r="A7" s="191" t="s">
        <v>12</v>
      </c>
      <c r="B7" s="321" t="s">
        <v>13</v>
      </c>
      <c r="C7" s="323">
        <f>SUM(C8,C24)</f>
        <v>89214</v>
      </c>
      <c r="D7" s="323">
        <f>SUM(D8,D24)</f>
        <v>18870</v>
      </c>
      <c r="E7" s="324">
        <f>D7/C7</f>
        <v>0.211513887954805</v>
      </c>
      <c r="F7" s="323">
        <f>SUM(F8,F24)</f>
        <v>108084</v>
      </c>
      <c r="G7" s="222" t="s">
        <v>12</v>
      </c>
      <c r="H7" s="321" t="s">
        <v>14</v>
      </c>
      <c r="I7" s="323">
        <f>SUM(I8:I31)</f>
        <v>402110</v>
      </c>
      <c r="J7" s="323">
        <f>SUM(J8:J31)</f>
        <v>10632</v>
      </c>
      <c r="K7" s="208">
        <f>J7/I7</f>
        <v>0.0264405262241675</v>
      </c>
      <c r="L7" s="323">
        <f>SUM(L8:L31)</f>
        <v>412742</v>
      </c>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c r="AP7" s="304"/>
      <c r="AQ7" s="304"/>
      <c r="AR7" s="304"/>
      <c r="AS7" s="304"/>
      <c r="AT7" s="304"/>
      <c r="AU7" s="304"/>
      <c r="AV7" s="304"/>
      <c r="AW7" s="304"/>
      <c r="AX7" s="304"/>
      <c r="AY7" s="304"/>
      <c r="AZ7" s="304"/>
      <c r="BA7" s="304"/>
      <c r="BB7" s="304"/>
      <c r="BC7" s="304"/>
      <c r="BD7" s="304"/>
      <c r="BE7" s="304"/>
      <c r="BF7" s="304"/>
      <c r="BG7" s="304"/>
      <c r="BH7" s="304"/>
      <c r="BI7" s="304"/>
      <c r="BJ7" s="304"/>
      <c r="BK7" s="304"/>
      <c r="BL7" s="304"/>
      <c r="BM7" s="304"/>
      <c r="BN7" s="304"/>
      <c r="BO7" s="304"/>
      <c r="BP7" s="304"/>
      <c r="BQ7" s="304"/>
      <c r="BR7" s="304"/>
      <c r="BS7" s="304"/>
      <c r="BT7" s="304"/>
      <c r="BU7" s="304"/>
      <c r="BV7" s="304"/>
      <c r="BW7" s="304"/>
      <c r="BX7" s="304"/>
      <c r="BY7" s="304"/>
      <c r="BZ7" s="304"/>
      <c r="CA7" s="304"/>
      <c r="CB7" s="304"/>
      <c r="CC7" s="304"/>
      <c r="CD7" s="304"/>
      <c r="CE7" s="304"/>
      <c r="CF7" s="304"/>
      <c r="CG7" s="304"/>
      <c r="CH7" s="304"/>
      <c r="CI7" s="304"/>
      <c r="CJ7" s="304"/>
      <c r="CK7" s="304"/>
      <c r="CL7" s="304"/>
      <c r="CM7" s="304"/>
      <c r="CN7" s="304"/>
      <c r="CO7" s="304"/>
      <c r="CP7" s="304"/>
      <c r="CQ7" s="304"/>
      <c r="CR7" s="304"/>
      <c r="CS7" s="304"/>
      <c r="CT7" s="304"/>
      <c r="CU7" s="304"/>
      <c r="CV7" s="304"/>
      <c r="CW7" s="304"/>
      <c r="CX7" s="304"/>
      <c r="CY7" s="304"/>
      <c r="CZ7" s="304"/>
      <c r="DA7" s="304"/>
      <c r="DB7" s="304"/>
      <c r="DC7" s="304"/>
      <c r="DD7" s="304"/>
      <c r="DE7" s="304"/>
      <c r="DF7" s="304"/>
      <c r="DG7" s="304"/>
      <c r="DH7" s="304"/>
      <c r="DI7" s="304"/>
      <c r="DJ7" s="304"/>
      <c r="DK7" s="304"/>
      <c r="DL7" s="304"/>
      <c r="DM7" s="304"/>
      <c r="DN7" s="304"/>
      <c r="DO7" s="304"/>
      <c r="DP7" s="304"/>
      <c r="DQ7" s="304"/>
      <c r="DR7" s="304"/>
      <c r="DS7" s="304"/>
      <c r="DT7" s="304"/>
      <c r="DU7" s="304"/>
      <c r="DV7" s="304"/>
      <c r="DW7" s="304"/>
      <c r="DX7" s="304"/>
      <c r="DY7" s="304"/>
      <c r="DZ7" s="304"/>
      <c r="EA7" s="304"/>
      <c r="EB7" s="304"/>
      <c r="EC7" s="304"/>
      <c r="ED7" s="304"/>
      <c r="EE7" s="304"/>
      <c r="EF7" s="304"/>
      <c r="EG7" s="304"/>
      <c r="EH7" s="304"/>
      <c r="EI7" s="304"/>
      <c r="EJ7" s="304"/>
      <c r="EK7" s="304"/>
      <c r="EL7" s="304"/>
      <c r="EM7" s="304"/>
      <c r="EN7" s="304"/>
      <c r="EO7" s="304"/>
      <c r="EP7" s="304"/>
      <c r="EQ7" s="304"/>
      <c r="ER7" s="304"/>
      <c r="ES7" s="304"/>
      <c r="ET7" s="304"/>
      <c r="EU7" s="304"/>
      <c r="EV7" s="304"/>
      <c r="EW7" s="304"/>
      <c r="EX7" s="304"/>
      <c r="EY7" s="304"/>
      <c r="EZ7" s="304"/>
      <c r="FA7" s="304"/>
      <c r="FB7" s="304"/>
      <c r="FC7" s="304"/>
      <c r="FD7" s="304"/>
      <c r="FE7" s="304"/>
      <c r="FF7" s="304"/>
      <c r="FG7" s="304"/>
      <c r="FH7" s="304"/>
      <c r="FI7" s="304"/>
      <c r="FJ7" s="304"/>
      <c r="FK7" s="304"/>
      <c r="FL7" s="304"/>
      <c r="FM7" s="304"/>
      <c r="FN7" s="304"/>
      <c r="FO7" s="304"/>
      <c r="FP7" s="304"/>
      <c r="FQ7" s="304"/>
      <c r="FR7" s="304"/>
      <c r="FS7" s="304"/>
      <c r="FT7" s="304"/>
      <c r="FU7" s="304"/>
      <c r="FV7" s="304"/>
      <c r="FW7" s="304"/>
      <c r="FX7" s="304"/>
      <c r="FY7" s="304"/>
      <c r="FZ7" s="304"/>
      <c r="GA7" s="304"/>
      <c r="GB7" s="304"/>
      <c r="GC7" s="304"/>
      <c r="GD7" s="304"/>
      <c r="GE7" s="304"/>
      <c r="GF7" s="304"/>
      <c r="GG7" s="304"/>
      <c r="GH7" s="304"/>
      <c r="GI7" s="304"/>
      <c r="GJ7" s="304"/>
      <c r="GK7" s="304"/>
      <c r="GL7" s="304"/>
      <c r="GM7" s="304"/>
      <c r="GN7" s="304"/>
      <c r="GO7" s="304"/>
      <c r="GP7" s="304"/>
      <c r="GQ7" s="304"/>
      <c r="GR7" s="304"/>
      <c r="GS7" s="304"/>
      <c r="GT7" s="304"/>
      <c r="GU7" s="304"/>
      <c r="GV7" s="304"/>
      <c r="GW7" s="304"/>
      <c r="GX7" s="304"/>
      <c r="GY7" s="304"/>
      <c r="GZ7" s="304"/>
      <c r="HA7" s="304"/>
      <c r="HB7" s="304"/>
      <c r="HC7" s="304"/>
      <c r="HD7" s="304"/>
      <c r="HE7" s="304"/>
      <c r="HF7" s="304"/>
      <c r="HG7" s="304"/>
      <c r="HH7" s="304"/>
      <c r="HI7" s="304"/>
      <c r="HJ7" s="304"/>
      <c r="HK7" s="304"/>
      <c r="HL7" s="304"/>
      <c r="HM7" s="304"/>
      <c r="HN7" s="304"/>
      <c r="HO7" s="304"/>
      <c r="HP7" s="304"/>
      <c r="HQ7" s="304"/>
      <c r="HR7" s="304"/>
      <c r="HS7" s="304"/>
      <c r="HT7" s="304"/>
      <c r="HU7" s="304"/>
    </row>
    <row r="8" s="1" customFormat="1" spans="1:229">
      <c r="A8" s="191">
        <v>101</v>
      </c>
      <c r="B8" s="314" t="s">
        <v>15</v>
      </c>
      <c r="C8" s="323">
        <v>39490</v>
      </c>
      <c r="D8" s="323">
        <f>F8-C8</f>
        <v>18870</v>
      </c>
      <c r="E8" s="324">
        <f t="shared" ref="E8:E49" si="0">D8/C8</f>
        <v>0.477842491770068</v>
      </c>
      <c r="F8" s="325">
        <f>SUM(F9:F23)</f>
        <v>58360</v>
      </c>
      <c r="G8" s="191">
        <v>201</v>
      </c>
      <c r="H8" s="326" t="s">
        <v>16</v>
      </c>
      <c r="I8" s="325">
        <v>27805</v>
      </c>
      <c r="J8" s="343">
        <f>L8-I8</f>
        <v>0</v>
      </c>
      <c r="K8" s="208">
        <f>J8/I8</f>
        <v>0</v>
      </c>
      <c r="L8" s="350">
        <v>27805</v>
      </c>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c r="CW8" s="304"/>
      <c r="CX8" s="304"/>
      <c r="CY8" s="304"/>
      <c r="CZ8" s="304"/>
      <c r="DA8" s="304"/>
      <c r="DB8" s="304"/>
      <c r="DC8" s="304"/>
      <c r="DD8" s="304"/>
      <c r="DE8" s="304"/>
      <c r="DF8" s="304"/>
      <c r="DG8" s="304"/>
      <c r="DH8" s="304"/>
      <c r="DI8" s="304"/>
      <c r="DJ8" s="304"/>
      <c r="DK8" s="304"/>
      <c r="DL8" s="304"/>
      <c r="DM8" s="304"/>
      <c r="DN8" s="304"/>
      <c r="DO8" s="304"/>
      <c r="DP8" s="304"/>
      <c r="DQ8" s="304"/>
      <c r="DR8" s="304"/>
      <c r="DS8" s="304"/>
      <c r="DT8" s="304"/>
      <c r="DU8" s="304"/>
      <c r="DV8" s="304"/>
      <c r="DW8" s="304"/>
      <c r="DX8" s="304"/>
      <c r="DY8" s="304"/>
      <c r="DZ8" s="304"/>
      <c r="EA8" s="304"/>
      <c r="EB8" s="304"/>
      <c r="EC8" s="304"/>
      <c r="ED8" s="304"/>
      <c r="EE8" s="304"/>
      <c r="EF8" s="304"/>
      <c r="EG8" s="304"/>
      <c r="EH8" s="304"/>
      <c r="EI8" s="304"/>
      <c r="EJ8" s="304"/>
      <c r="EK8" s="304"/>
      <c r="EL8" s="304"/>
      <c r="EM8" s="304"/>
      <c r="EN8" s="304"/>
      <c r="EO8" s="304"/>
      <c r="EP8" s="304"/>
      <c r="EQ8" s="304"/>
      <c r="ER8" s="304"/>
      <c r="ES8" s="304"/>
      <c r="ET8" s="304"/>
      <c r="EU8" s="304"/>
      <c r="EV8" s="304"/>
      <c r="EW8" s="304"/>
      <c r="EX8" s="304"/>
      <c r="EY8" s="304"/>
      <c r="EZ8" s="304"/>
      <c r="FA8" s="304"/>
      <c r="FB8" s="304"/>
      <c r="FC8" s="304"/>
      <c r="FD8" s="304"/>
      <c r="FE8" s="304"/>
      <c r="FF8" s="304"/>
      <c r="FG8" s="304"/>
      <c r="FH8" s="304"/>
      <c r="FI8" s="304"/>
      <c r="FJ8" s="304"/>
      <c r="FK8" s="304"/>
      <c r="FL8" s="304"/>
      <c r="FM8" s="304"/>
      <c r="FN8" s="304"/>
      <c r="FO8" s="304"/>
      <c r="FP8" s="304"/>
      <c r="FQ8" s="304"/>
      <c r="FR8" s="304"/>
      <c r="FS8" s="304"/>
      <c r="FT8" s="304"/>
      <c r="FU8" s="304"/>
      <c r="FV8" s="304"/>
      <c r="FW8" s="304"/>
      <c r="FX8" s="304"/>
      <c r="FY8" s="304"/>
      <c r="FZ8" s="304"/>
      <c r="GA8" s="304"/>
      <c r="GB8" s="304"/>
      <c r="GC8" s="304"/>
      <c r="GD8" s="304"/>
      <c r="GE8" s="304"/>
      <c r="GF8" s="304"/>
      <c r="GG8" s="304"/>
      <c r="GH8" s="304"/>
      <c r="GI8" s="304"/>
      <c r="GJ8" s="304"/>
      <c r="GK8" s="304"/>
      <c r="GL8" s="304"/>
      <c r="GM8" s="304"/>
      <c r="GN8" s="304"/>
      <c r="GO8" s="304"/>
      <c r="GP8" s="304"/>
      <c r="GQ8" s="304"/>
      <c r="GR8" s="304"/>
      <c r="GS8" s="304"/>
      <c r="GT8" s="304"/>
      <c r="GU8" s="304"/>
      <c r="GV8" s="304"/>
      <c r="GW8" s="304"/>
      <c r="GX8" s="304"/>
      <c r="GY8" s="304"/>
      <c r="GZ8" s="304"/>
      <c r="HA8" s="304"/>
      <c r="HB8" s="304"/>
      <c r="HC8" s="304"/>
      <c r="HD8" s="304"/>
      <c r="HE8" s="304"/>
      <c r="HF8" s="304"/>
      <c r="HG8" s="304"/>
      <c r="HH8" s="304"/>
      <c r="HI8" s="304"/>
      <c r="HJ8" s="304"/>
      <c r="HK8" s="304"/>
      <c r="HL8" s="304"/>
      <c r="HM8" s="304"/>
      <c r="HN8" s="304"/>
      <c r="HO8" s="304"/>
      <c r="HP8" s="304"/>
      <c r="HQ8" s="304"/>
      <c r="HR8" s="304"/>
      <c r="HS8" s="304"/>
      <c r="HT8" s="304"/>
      <c r="HU8" s="304"/>
    </row>
    <row r="9" s="1" customFormat="1" spans="1:229">
      <c r="A9" s="191">
        <v>1010101</v>
      </c>
      <c r="B9" s="326" t="s">
        <v>17</v>
      </c>
      <c r="C9" s="327">
        <v>15120</v>
      </c>
      <c r="D9" s="323">
        <f t="shared" ref="D9:D23" si="1">F9-C9</f>
        <v>12096</v>
      </c>
      <c r="E9" s="324">
        <f t="shared" si="0"/>
        <v>0.8</v>
      </c>
      <c r="F9" s="328">
        <v>27216</v>
      </c>
      <c r="G9" s="191">
        <v>202</v>
      </c>
      <c r="H9" s="326" t="s">
        <v>18</v>
      </c>
      <c r="I9" s="328">
        <v>0</v>
      </c>
      <c r="J9" s="343">
        <f t="shared" ref="J9:J37" si="2">L9-I9</f>
        <v>0</v>
      </c>
      <c r="K9" s="208"/>
      <c r="L9" s="350"/>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c r="CW9" s="304"/>
      <c r="CX9" s="304"/>
      <c r="CY9" s="304"/>
      <c r="CZ9" s="304"/>
      <c r="DA9" s="304"/>
      <c r="DB9" s="304"/>
      <c r="DC9" s="304"/>
      <c r="DD9" s="304"/>
      <c r="DE9" s="304"/>
      <c r="DF9" s="304"/>
      <c r="DG9" s="304"/>
      <c r="DH9" s="304"/>
      <c r="DI9" s="304"/>
      <c r="DJ9" s="304"/>
      <c r="DK9" s="304"/>
      <c r="DL9" s="304"/>
      <c r="DM9" s="304"/>
      <c r="DN9" s="304"/>
      <c r="DO9" s="304"/>
      <c r="DP9" s="304"/>
      <c r="DQ9" s="304"/>
      <c r="DR9" s="304"/>
      <c r="DS9" s="304"/>
      <c r="DT9" s="304"/>
      <c r="DU9" s="304"/>
      <c r="DV9" s="304"/>
      <c r="DW9" s="304"/>
      <c r="DX9" s="304"/>
      <c r="DY9" s="304"/>
      <c r="DZ9" s="304"/>
      <c r="EA9" s="304"/>
      <c r="EB9" s="304"/>
      <c r="EC9" s="304"/>
      <c r="ED9" s="304"/>
      <c r="EE9" s="304"/>
      <c r="EF9" s="304"/>
      <c r="EG9" s="304"/>
      <c r="EH9" s="304"/>
      <c r="EI9" s="304"/>
      <c r="EJ9" s="304"/>
      <c r="EK9" s="304"/>
      <c r="EL9" s="304"/>
      <c r="EM9" s="304"/>
      <c r="EN9" s="304"/>
      <c r="EO9" s="304"/>
      <c r="EP9" s="304"/>
      <c r="EQ9" s="304"/>
      <c r="ER9" s="304"/>
      <c r="ES9" s="304"/>
      <c r="ET9" s="304"/>
      <c r="EU9" s="304"/>
      <c r="EV9" s="304"/>
      <c r="EW9" s="304"/>
      <c r="EX9" s="304"/>
      <c r="EY9" s="304"/>
      <c r="EZ9" s="304"/>
      <c r="FA9" s="304"/>
      <c r="FB9" s="304"/>
      <c r="FC9" s="304"/>
      <c r="FD9" s="304"/>
      <c r="FE9" s="304"/>
      <c r="FF9" s="304"/>
      <c r="FG9" s="304"/>
      <c r="FH9" s="304"/>
      <c r="FI9" s="304"/>
      <c r="FJ9" s="304"/>
      <c r="FK9" s="304"/>
      <c r="FL9" s="304"/>
      <c r="FM9" s="304"/>
      <c r="FN9" s="304"/>
      <c r="FO9" s="304"/>
      <c r="FP9" s="304"/>
      <c r="FQ9" s="304"/>
      <c r="FR9" s="304"/>
      <c r="FS9" s="304"/>
      <c r="FT9" s="304"/>
      <c r="FU9" s="304"/>
      <c r="FV9" s="304"/>
      <c r="FW9" s="304"/>
      <c r="FX9" s="304"/>
      <c r="FY9" s="304"/>
      <c r="FZ9" s="304"/>
      <c r="GA9" s="304"/>
      <c r="GB9" s="304"/>
      <c r="GC9" s="304"/>
      <c r="GD9" s="304"/>
      <c r="GE9" s="304"/>
      <c r="GF9" s="304"/>
      <c r="GG9" s="304"/>
      <c r="GH9" s="304"/>
      <c r="GI9" s="304"/>
      <c r="GJ9" s="304"/>
      <c r="GK9" s="304"/>
      <c r="GL9" s="304"/>
      <c r="GM9" s="304"/>
      <c r="GN9" s="304"/>
      <c r="GO9" s="304"/>
      <c r="GP9" s="304"/>
      <c r="GQ9" s="304"/>
      <c r="GR9" s="304"/>
      <c r="GS9" s="304"/>
      <c r="GT9" s="304"/>
      <c r="GU9" s="304"/>
      <c r="GV9" s="304"/>
      <c r="GW9" s="304"/>
      <c r="GX9" s="304"/>
      <c r="GY9" s="304"/>
      <c r="GZ9" s="304"/>
      <c r="HA9" s="304"/>
      <c r="HB9" s="304"/>
      <c r="HC9" s="304"/>
      <c r="HD9" s="304"/>
      <c r="HE9" s="304"/>
      <c r="HF9" s="304"/>
      <c r="HG9" s="304"/>
      <c r="HH9" s="304"/>
      <c r="HI9" s="304"/>
      <c r="HJ9" s="304"/>
      <c r="HK9" s="304"/>
      <c r="HL9" s="304"/>
      <c r="HM9" s="304"/>
      <c r="HN9" s="304"/>
      <c r="HO9" s="304"/>
      <c r="HP9" s="304"/>
      <c r="HQ9" s="304"/>
      <c r="HR9" s="304"/>
      <c r="HS9" s="304"/>
      <c r="HT9" s="304"/>
      <c r="HU9" s="304"/>
    </row>
    <row r="10" s="1" customFormat="1" spans="1:229">
      <c r="A10" s="191">
        <v>10104</v>
      </c>
      <c r="B10" s="326" t="s">
        <v>19</v>
      </c>
      <c r="C10" s="327">
        <v>5972</v>
      </c>
      <c r="D10" s="323">
        <f t="shared" si="1"/>
        <v>4778</v>
      </c>
      <c r="E10" s="324">
        <f t="shared" si="0"/>
        <v>0.800066979236437</v>
      </c>
      <c r="F10" s="328">
        <v>10750</v>
      </c>
      <c r="G10" s="191">
        <v>203</v>
      </c>
      <c r="H10" s="326" t="s">
        <v>20</v>
      </c>
      <c r="I10" s="328">
        <v>230</v>
      </c>
      <c r="J10" s="343">
        <f t="shared" si="2"/>
        <v>81</v>
      </c>
      <c r="K10" s="208">
        <f t="shared" ref="K9:K34" si="3">J10/I10</f>
        <v>0.352173913043478</v>
      </c>
      <c r="L10" s="350">
        <v>311</v>
      </c>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c r="CW10" s="304"/>
      <c r="CX10" s="304"/>
      <c r="CY10" s="304"/>
      <c r="CZ10" s="304"/>
      <c r="DA10" s="304"/>
      <c r="DB10" s="304"/>
      <c r="DC10" s="304"/>
      <c r="DD10" s="304"/>
      <c r="DE10" s="304"/>
      <c r="DF10" s="304"/>
      <c r="DG10" s="304"/>
      <c r="DH10" s="304"/>
      <c r="DI10" s="304"/>
      <c r="DJ10" s="304"/>
      <c r="DK10" s="304"/>
      <c r="DL10" s="304"/>
      <c r="DM10" s="304"/>
      <c r="DN10" s="304"/>
      <c r="DO10" s="304"/>
      <c r="DP10" s="304"/>
      <c r="DQ10" s="304"/>
      <c r="DR10" s="304"/>
      <c r="DS10" s="304"/>
      <c r="DT10" s="304"/>
      <c r="DU10" s="304"/>
      <c r="DV10" s="304"/>
      <c r="DW10" s="304"/>
      <c r="DX10" s="304"/>
      <c r="DY10" s="304"/>
      <c r="DZ10" s="304"/>
      <c r="EA10" s="304"/>
      <c r="EB10" s="304"/>
      <c r="EC10" s="304"/>
      <c r="ED10" s="304"/>
      <c r="EE10" s="304"/>
      <c r="EF10" s="304"/>
      <c r="EG10" s="304"/>
      <c r="EH10" s="304"/>
      <c r="EI10" s="304"/>
      <c r="EJ10" s="304"/>
      <c r="EK10" s="304"/>
      <c r="EL10" s="304"/>
      <c r="EM10" s="304"/>
      <c r="EN10" s="304"/>
      <c r="EO10" s="304"/>
      <c r="EP10" s="304"/>
      <c r="EQ10" s="304"/>
      <c r="ER10" s="304"/>
      <c r="ES10" s="304"/>
      <c r="ET10" s="304"/>
      <c r="EU10" s="304"/>
      <c r="EV10" s="304"/>
      <c r="EW10" s="304"/>
      <c r="EX10" s="304"/>
      <c r="EY10" s="304"/>
      <c r="EZ10" s="304"/>
      <c r="FA10" s="304"/>
      <c r="FB10" s="304"/>
      <c r="FC10" s="304"/>
      <c r="FD10" s="304"/>
      <c r="FE10" s="304"/>
      <c r="FF10" s="304"/>
      <c r="FG10" s="304"/>
      <c r="FH10" s="304"/>
      <c r="FI10" s="304"/>
      <c r="FJ10" s="304"/>
      <c r="FK10" s="304"/>
      <c r="FL10" s="304"/>
      <c r="FM10" s="304"/>
      <c r="FN10" s="304"/>
      <c r="FO10" s="304"/>
      <c r="FP10" s="304"/>
      <c r="FQ10" s="304"/>
      <c r="FR10" s="304"/>
      <c r="FS10" s="304"/>
      <c r="FT10" s="304"/>
      <c r="FU10" s="304"/>
      <c r="FV10" s="304"/>
      <c r="FW10" s="304"/>
      <c r="FX10" s="304"/>
      <c r="FY10" s="304"/>
      <c r="FZ10" s="304"/>
      <c r="GA10" s="304"/>
      <c r="GB10" s="304"/>
      <c r="GC10" s="304"/>
      <c r="GD10" s="304"/>
      <c r="GE10" s="304"/>
      <c r="GF10" s="304"/>
      <c r="GG10" s="304"/>
      <c r="GH10" s="304"/>
      <c r="GI10" s="304"/>
      <c r="GJ10" s="304"/>
      <c r="GK10" s="304"/>
      <c r="GL10" s="304"/>
      <c r="GM10" s="304"/>
      <c r="GN10" s="304"/>
      <c r="GO10" s="304"/>
      <c r="GP10" s="304"/>
      <c r="GQ10" s="304"/>
      <c r="GR10" s="304"/>
      <c r="GS10" s="304"/>
      <c r="GT10" s="304"/>
      <c r="GU10" s="304"/>
      <c r="GV10" s="304"/>
      <c r="GW10" s="304"/>
      <c r="GX10" s="304"/>
      <c r="GY10" s="304"/>
      <c r="GZ10" s="304"/>
      <c r="HA10" s="304"/>
      <c r="HB10" s="304"/>
      <c r="HC10" s="304"/>
      <c r="HD10" s="304"/>
      <c r="HE10" s="304"/>
      <c r="HF10" s="304"/>
      <c r="HG10" s="304"/>
      <c r="HH10" s="304"/>
      <c r="HI10" s="304"/>
      <c r="HJ10" s="304"/>
      <c r="HK10" s="304"/>
      <c r="HL10" s="304"/>
      <c r="HM10" s="304"/>
      <c r="HN10" s="304"/>
      <c r="HO10" s="304"/>
      <c r="HP10" s="304"/>
      <c r="HQ10" s="304"/>
      <c r="HR10" s="304"/>
      <c r="HS10" s="304"/>
      <c r="HT10" s="304"/>
      <c r="HU10" s="304"/>
    </row>
    <row r="11" s="1" customFormat="1" spans="1:229">
      <c r="A11" s="191">
        <v>10106</v>
      </c>
      <c r="B11" s="326" t="s">
        <v>21</v>
      </c>
      <c r="C11" s="329">
        <v>1047</v>
      </c>
      <c r="D11" s="323">
        <f t="shared" si="1"/>
        <v>838</v>
      </c>
      <c r="E11" s="324">
        <f t="shared" si="0"/>
        <v>0.800382043935053</v>
      </c>
      <c r="F11" s="328">
        <v>1885</v>
      </c>
      <c r="G11" s="191">
        <v>204</v>
      </c>
      <c r="H11" s="326" t="s">
        <v>22</v>
      </c>
      <c r="I11" s="328">
        <v>11298</v>
      </c>
      <c r="J11" s="343">
        <f t="shared" si="2"/>
        <v>0</v>
      </c>
      <c r="K11" s="208">
        <f t="shared" si="3"/>
        <v>0</v>
      </c>
      <c r="L11" s="350">
        <v>11298</v>
      </c>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c r="CW11" s="304"/>
      <c r="CX11" s="304"/>
      <c r="CY11" s="304"/>
      <c r="CZ11" s="304"/>
      <c r="DA11" s="304"/>
      <c r="DB11" s="304"/>
      <c r="DC11" s="304"/>
      <c r="DD11" s="304"/>
      <c r="DE11" s="304"/>
      <c r="DF11" s="304"/>
      <c r="DG11" s="304"/>
      <c r="DH11" s="304"/>
      <c r="DI11" s="304"/>
      <c r="DJ11" s="304"/>
      <c r="DK11" s="304"/>
      <c r="DL11" s="304"/>
      <c r="DM11" s="304"/>
      <c r="DN11" s="304"/>
      <c r="DO11" s="304"/>
      <c r="DP11" s="304"/>
      <c r="DQ11" s="304"/>
      <c r="DR11" s="304"/>
      <c r="DS11" s="304"/>
      <c r="DT11" s="304"/>
      <c r="DU11" s="304"/>
      <c r="DV11" s="304"/>
      <c r="DW11" s="304"/>
      <c r="DX11" s="304"/>
      <c r="DY11" s="304"/>
      <c r="DZ11" s="304"/>
      <c r="EA11" s="304"/>
      <c r="EB11" s="304"/>
      <c r="EC11" s="304"/>
      <c r="ED11" s="304"/>
      <c r="EE11" s="304"/>
      <c r="EF11" s="304"/>
      <c r="EG11" s="304"/>
      <c r="EH11" s="304"/>
      <c r="EI11" s="304"/>
      <c r="EJ11" s="304"/>
      <c r="EK11" s="304"/>
      <c r="EL11" s="304"/>
      <c r="EM11" s="304"/>
      <c r="EN11" s="304"/>
      <c r="EO11" s="304"/>
      <c r="EP11" s="304"/>
      <c r="EQ11" s="304"/>
      <c r="ER11" s="304"/>
      <c r="ES11" s="304"/>
      <c r="ET11" s="304"/>
      <c r="EU11" s="304"/>
      <c r="EV11" s="304"/>
      <c r="EW11" s="304"/>
      <c r="EX11" s="304"/>
      <c r="EY11" s="304"/>
      <c r="EZ11" s="304"/>
      <c r="FA11" s="304"/>
      <c r="FB11" s="304"/>
      <c r="FC11" s="304"/>
      <c r="FD11" s="304"/>
      <c r="FE11" s="304"/>
      <c r="FF11" s="304"/>
      <c r="FG11" s="304"/>
      <c r="FH11" s="304"/>
      <c r="FI11" s="304"/>
      <c r="FJ11" s="304"/>
      <c r="FK11" s="304"/>
      <c r="FL11" s="304"/>
      <c r="FM11" s="304"/>
      <c r="FN11" s="304"/>
      <c r="FO11" s="304"/>
      <c r="FP11" s="304"/>
      <c r="FQ11" s="304"/>
      <c r="FR11" s="304"/>
      <c r="FS11" s="304"/>
      <c r="FT11" s="304"/>
      <c r="FU11" s="304"/>
      <c r="FV11" s="304"/>
      <c r="FW11" s="304"/>
      <c r="FX11" s="304"/>
      <c r="FY11" s="304"/>
      <c r="FZ11" s="304"/>
      <c r="GA11" s="304"/>
      <c r="GB11" s="304"/>
      <c r="GC11" s="304"/>
      <c r="GD11" s="304"/>
      <c r="GE11" s="304"/>
      <c r="GF11" s="304"/>
      <c r="GG11" s="304"/>
      <c r="GH11" s="304"/>
      <c r="GI11" s="304"/>
      <c r="GJ11" s="304"/>
      <c r="GK11" s="304"/>
      <c r="GL11" s="304"/>
      <c r="GM11" s="304"/>
      <c r="GN11" s="304"/>
      <c r="GO11" s="304"/>
      <c r="GP11" s="304"/>
      <c r="GQ11" s="304"/>
      <c r="GR11" s="304"/>
      <c r="GS11" s="304"/>
      <c r="GT11" s="304"/>
      <c r="GU11" s="304"/>
      <c r="GV11" s="304"/>
      <c r="GW11" s="304"/>
      <c r="GX11" s="304"/>
      <c r="GY11" s="304"/>
      <c r="GZ11" s="304"/>
      <c r="HA11" s="304"/>
      <c r="HB11" s="304"/>
      <c r="HC11" s="304"/>
      <c r="HD11" s="304"/>
      <c r="HE11" s="304"/>
      <c r="HF11" s="304"/>
      <c r="HG11" s="304"/>
      <c r="HH11" s="304"/>
      <c r="HI11" s="304"/>
      <c r="HJ11" s="304"/>
      <c r="HK11" s="304"/>
      <c r="HL11" s="304"/>
      <c r="HM11" s="304"/>
      <c r="HN11" s="304"/>
      <c r="HO11" s="304"/>
      <c r="HP11" s="304"/>
      <c r="HQ11" s="304"/>
      <c r="HR11" s="304"/>
      <c r="HS11" s="304"/>
      <c r="HT11" s="304"/>
      <c r="HU11" s="304"/>
    </row>
    <row r="12" s="1" customFormat="1" spans="1:229">
      <c r="A12" s="191">
        <v>10107</v>
      </c>
      <c r="B12" s="326" t="s">
        <v>23</v>
      </c>
      <c r="C12" s="330">
        <v>835</v>
      </c>
      <c r="D12" s="323">
        <f t="shared" si="1"/>
        <v>0</v>
      </c>
      <c r="E12" s="324">
        <f t="shared" si="0"/>
        <v>0</v>
      </c>
      <c r="F12" s="328">
        <v>835</v>
      </c>
      <c r="G12" s="191">
        <v>205</v>
      </c>
      <c r="H12" s="326" t="s">
        <v>24</v>
      </c>
      <c r="I12" s="328">
        <v>102310</v>
      </c>
      <c r="J12" s="343">
        <f t="shared" si="2"/>
        <v>0</v>
      </c>
      <c r="K12" s="208">
        <f t="shared" si="3"/>
        <v>0</v>
      </c>
      <c r="L12" s="350">
        <v>102310</v>
      </c>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c r="CW12" s="304"/>
      <c r="CX12" s="304"/>
      <c r="CY12" s="304"/>
      <c r="CZ12" s="304"/>
      <c r="DA12" s="304"/>
      <c r="DB12" s="304"/>
      <c r="DC12" s="304"/>
      <c r="DD12" s="304"/>
      <c r="DE12" s="304"/>
      <c r="DF12" s="304"/>
      <c r="DG12" s="304"/>
      <c r="DH12" s="304"/>
      <c r="DI12" s="304"/>
      <c r="DJ12" s="304"/>
      <c r="DK12" s="304"/>
      <c r="DL12" s="304"/>
      <c r="DM12" s="304"/>
      <c r="DN12" s="304"/>
      <c r="DO12" s="304"/>
      <c r="DP12" s="304"/>
      <c r="DQ12" s="304"/>
      <c r="DR12" s="304"/>
      <c r="DS12" s="304"/>
      <c r="DT12" s="304"/>
      <c r="DU12" s="304"/>
      <c r="DV12" s="304"/>
      <c r="DW12" s="304"/>
      <c r="DX12" s="304"/>
      <c r="DY12" s="304"/>
      <c r="DZ12" s="304"/>
      <c r="EA12" s="304"/>
      <c r="EB12" s="304"/>
      <c r="EC12" s="304"/>
      <c r="ED12" s="304"/>
      <c r="EE12" s="304"/>
      <c r="EF12" s="304"/>
      <c r="EG12" s="304"/>
      <c r="EH12" s="304"/>
      <c r="EI12" s="304"/>
      <c r="EJ12" s="304"/>
      <c r="EK12" s="304"/>
      <c r="EL12" s="304"/>
      <c r="EM12" s="304"/>
      <c r="EN12" s="304"/>
      <c r="EO12" s="304"/>
      <c r="EP12" s="304"/>
      <c r="EQ12" s="304"/>
      <c r="ER12" s="304"/>
      <c r="ES12" s="304"/>
      <c r="ET12" s="304"/>
      <c r="EU12" s="304"/>
      <c r="EV12" s="304"/>
      <c r="EW12" s="304"/>
      <c r="EX12" s="304"/>
      <c r="EY12" s="304"/>
      <c r="EZ12" s="304"/>
      <c r="FA12" s="304"/>
      <c r="FB12" s="304"/>
      <c r="FC12" s="304"/>
      <c r="FD12" s="304"/>
      <c r="FE12" s="304"/>
      <c r="FF12" s="304"/>
      <c r="FG12" s="304"/>
      <c r="FH12" s="304"/>
      <c r="FI12" s="304"/>
      <c r="FJ12" s="304"/>
      <c r="FK12" s="304"/>
      <c r="FL12" s="304"/>
      <c r="FM12" s="304"/>
      <c r="FN12" s="304"/>
      <c r="FO12" s="304"/>
      <c r="FP12" s="304"/>
      <c r="FQ12" s="304"/>
      <c r="FR12" s="304"/>
      <c r="FS12" s="304"/>
      <c r="FT12" s="304"/>
      <c r="FU12" s="304"/>
      <c r="FV12" s="304"/>
      <c r="FW12" s="304"/>
      <c r="FX12" s="304"/>
      <c r="FY12" s="304"/>
      <c r="FZ12" s="304"/>
      <c r="GA12" s="304"/>
      <c r="GB12" s="304"/>
      <c r="GC12" s="304"/>
      <c r="GD12" s="304"/>
      <c r="GE12" s="304"/>
      <c r="GF12" s="304"/>
      <c r="GG12" s="304"/>
      <c r="GH12" s="304"/>
      <c r="GI12" s="304"/>
      <c r="GJ12" s="304"/>
      <c r="GK12" s="304"/>
      <c r="GL12" s="304"/>
      <c r="GM12" s="304"/>
      <c r="GN12" s="304"/>
      <c r="GO12" s="304"/>
      <c r="GP12" s="304"/>
      <c r="GQ12" s="304"/>
      <c r="GR12" s="304"/>
      <c r="GS12" s="304"/>
      <c r="GT12" s="304"/>
      <c r="GU12" s="304"/>
      <c r="GV12" s="304"/>
      <c r="GW12" s="304"/>
      <c r="GX12" s="304"/>
      <c r="GY12" s="304"/>
      <c r="GZ12" s="304"/>
      <c r="HA12" s="304"/>
      <c r="HB12" s="304"/>
      <c r="HC12" s="304"/>
      <c r="HD12" s="304"/>
      <c r="HE12" s="304"/>
      <c r="HF12" s="304"/>
      <c r="HG12" s="304"/>
      <c r="HH12" s="304"/>
      <c r="HI12" s="304"/>
      <c r="HJ12" s="304"/>
      <c r="HK12" s="304"/>
      <c r="HL12" s="304"/>
      <c r="HM12" s="304"/>
      <c r="HN12" s="304"/>
      <c r="HO12" s="304"/>
      <c r="HP12" s="304"/>
      <c r="HQ12" s="304"/>
      <c r="HR12" s="304"/>
      <c r="HS12" s="304"/>
      <c r="HT12" s="304"/>
      <c r="HU12" s="304"/>
    </row>
    <row r="13" s="1" customFormat="1" spans="1:229">
      <c r="A13" s="191">
        <v>10109</v>
      </c>
      <c r="B13" s="326" t="s">
        <v>25</v>
      </c>
      <c r="C13" s="331">
        <v>3213</v>
      </c>
      <c r="D13" s="323">
        <f t="shared" si="1"/>
        <v>0</v>
      </c>
      <c r="E13" s="324">
        <f t="shared" si="0"/>
        <v>0</v>
      </c>
      <c r="F13" s="328">
        <v>3213</v>
      </c>
      <c r="G13" s="191">
        <v>206</v>
      </c>
      <c r="H13" s="326" t="s">
        <v>26</v>
      </c>
      <c r="I13" s="328">
        <v>217</v>
      </c>
      <c r="J13" s="343">
        <f t="shared" si="2"/>
        <v>0</v>
      </c>
      <c r="K13" s="208">
        <f t="shared" si="3"/>
        <v>0</v>
      </c>
      <c r="L13" s="350">
        <v>217</v>
      </c>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4"/>
      <c r="AY13" s="304"/>
      <c r="AZ13" s="304"/>
      <c r="BA13" s="304"/>
      <c r="BB13" s="304"/>
      <c r="BC13" s="304"/>
      <c r="BD13" s="304"/>
      <c r="BE13" s="304"/>
      <c r="BF13" s="304"/>
      <c r="BG13" s="304"/>
      <c r="BH13" s="304"/>
      <c r="BI13" s="304"/>
      <c r="BJ13" s="304"/>
      <c r="BK13" s="304"/>
      <c r="BL13" s="304"/>
      <c r="BM13" s="304"/>
      <c r="BN13" s="304"/>
      <c r="BO13" s="304"/>
      <c r="BP13" s="304"/>
      <c r="BQ13" s="304"/>
      <c r="BR13" s="304"/>
      <c r="BS13" s="304"/>
      <c r="BT13" s="304"/>
      <c r="BU13" s="304"/>
      <c r="BV13" s="304"/>
      <c r="BW13" s="304"/>
      <c r="BX13" s="304"/>
      <c r="BY13" s="304"/>
      <c r="BZ13" s="304"/>
      <c r="CA13" s="304"/>
      <c r="CB13" s="304"/>
      <c r="CC13" s="304"/>
      <c r="CD13" s="304"/>
      <c r="CE13" s="304"/>
      <c r="CF13" s="304"/>
      <c r="CG13" s="304"/>
      <c r="CH13" s="304"/>
      <c r="CI13" s="304"/>
      <c r="CJ13" s="304"/>
      <c r="CK13" s="304"/>
      <c r="CL13" s="304"/>
      <c r="CM13" s="304"/>
      <c r="CN13" s="304"/>
      <c r="CO13" s="304"/>
      <c r="CP13" s="304"/>
      <c r="CQ13" s="304"/>
      <c r="CR13" s="304"/>
      <c r="CS13" s="304"/>
      <c r="CT13" s="304"/>
      <c r="CU13" s="304"/>
      <c r="CV13" s="304"/>
      <c r="CW13" s="304"/>
      <c r="CX13" s="304"/>
      <c r="CY13" s="304"/>
      <c r="CZ13" s="304"/>
      <c r="DA13" s="304"/>
      <c r="DB13" s="304"/>
      <c r="DC13" s="304"/>
      <c r="DD13" s="304"/>
      <c r="DE13" s="304"/>
      <c r="DF13" s="304"/>
      <c r="DG13" s="304"/>
      <c r="DH13" s="304"/>
      <c r="DI13" s="304"/>
      <c r="DJ13" s="304"/>
      <c r="DK13" s="304"/>
      <c r="DL13" s="304"/>
      <c r="DM13" s="304"/>
      <c r="DN13" s="304"/>
      <c r="DO13" s="304"/>
      <c r="DP13" s="304"/>
      <c r="DQ13" s="304"/>
      <c r="DR13" s="304"/>
      <c r="DS13" s="304"/>
      <c r="DT13" s="304"/>
      <c r="DU13" s="304"/>
      <c r="DV13" s="304"/>
      <c r="DW13" s="304"/>
      <c r="DX13" s="304"/>
      <c r="DY13" s="304"/>
      <c r="DZ13" s="304"/>
      <c r="EA13" s="304"/>
      <c r="EB13" s="304"/>
      <c r="EC13" s="304"/>
      <c r="ED13" s="304"/>
      <c r="EE13" s="304"/>
      <c r="EF13" s="304"/>
      <c r="EG13" s="304"/>
      <c r="EH13" s="304"/>
      <c r="EI13" s="304"/>
      <c r="EJ13" s="304"/>
      <c r="EK13" s="304"/>
      <c r="EL13" s="304"/>
      <c r="EM13" s="304"/>
      <c r="EN13" s="304"/>
      <c r="EO13" s="304"/>
      <c r="EP13" s="304"/>
      <c r="EQ13" s="304"/>
      <c r="ER13" s="304"/>
      <c r="ES13" s="304"/>
      <c r="ET13" s="304"/>
      <c r="EU13" s="304"/>
      <c r="EV13" s="304"/>
      <c r="EW13" s="304"/>
      <c r="EX13" s="304"/>
      <c r="EY13" s="304"/>
      <c r="EZ13" s="304"/>
      <c r="FA13" s="304"/>
      <c r="FB13" s="304"/>
      <c r="FC13" s="304"/>
      <c r="FD13" s="304"/>
      <c r="FE13" s="304"/>
      <c r="FF13" s="304"/>
      <c r="FG13" s="304"/>
      <c r="FH13" s="304"/>
      <c r="FI13" s="304"/>
      <c r="FJ13" s="304"/>
      <c r="FK13" s="304"/>
      <c r="FL13" s="304"/>
      <c r="FM13" s="304"/>
      <c r="FN13" s="304"/>
      <c r="FO13" s="304"/>
      <c r="FP13" s="304"/>
      <c r="FQ13" s="304"/>
      <c r="FR13" s="304"/>
      <c r="FS13" s="304"/>
      <c r="FT13" s="304"/>
      <c r="FU13" s="304"/>
      <c r="FV13" s="304"/>
      <c r="FW13" s="304"/>
      <c r="FX13" s="304"/>
      <c r="FY13" s="304"/>
      <c r="FZ13" s="304"/>
      <c r="GA13" s="304"/>
      <c r="GB13" s="304"/>
      <c r="GC13" s="304"/>
      <c r="GD13" s="304"/>
      <c r="GE13" s="304"/>
      <c r="GF13" s="304"/>
      <c r="GG13" s="304"/>
      <c r="GH13" s="304"/>
      <c r="GI13" s="304"/>
      <c r="GJ13" s="304"/>
      <c r="GK13" s="304"/>
      <c r="GL13" s="304"/>
      <c r="GM13" s="304"/>
      <c r="GN13" s="304"/>
      <c r="GO13" s="304"/>
      <c r="GP13" s="304"/>
      <c r="GQ13" s="304"/>
      <c r="GR13" s="304"/>
      <c r="GS13" s="304"/>
      <c r="GT13" s="304"/>
      <c r="GU13" s="304"/>
      <c r="GV13" s="304"/>
      <c r="GW13" s="304"/>
      <c r="GX13" s="304"/>
      <c r="GY13" s="304"/>
      <c r="GZ13" s="304"/>
      <c r="HA13" s="304"/>
      <c r="HB13" s="304"/>
      <c r="HC13" s="304"/>
      <c r="HD13" s="304"/>
      <c r="HE13" s="304"/>
      <c r="HF13" s="304"/>
      <c r="HG13" s="304"/>
      <c r="HH13" s="304"/>
      <c r="HI13" s="304"/>
      <c r="HJ13" s="304"/>
      <c r="HK13" s="304"/>
      <c r="HL13" s="304"/>
      <c r="HM13" s="304"/>
      <c r="HN13" s="304"/>
      <c r="HO13" s="304"/>
      <c r="HP13" s="304"/>
      <c r="HQ13" s="304"/>
      <c r="HR13" s="304"/>
      <c r="HS13" s="304"/>
      <c r="HT13" s="304"/>
      <c r="HU13" s="304"/>
    </row>
    <row r="14" s="1" customFormat="1" spans="1:229">
      <c r="A14" s="191">
        <v>10110</v>
      </c>
      <c r="B14" s="326" t="s">
        <v>27</v>
      </c>
      <c r="C14" s="332">
        <v>3028</v>
      </c>
      <c r="D14" s="323">
        <f t="shared" si="1"/>
        <v>0</v>
      </c>
      <c r="E14" s="324">
        <f t="shared" si="0"/>
        <v>0</v>
      </c>
      <c r="F14" s="328">
        <v>3028</v>
      </c>
      <c r="G14" s="191">
        <v>207</v>
      </c>
      <c r="H14" s="326" t="s">
        <v>28</v>
      </c>
      <c r="I14" s="328">
        <v>2590</v>
      </c>
      <c r="J14" s="343">
        <f t="shared" si="2"/>
        <v>0</v>
      </c>
      <c r="K14" s="208">
        <f t="shared" si="3"/>
        <v>0</v>
      </c>
      <c r="L14" s="350">
        <v>2590</v>
      </c>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4"/>
      <c r="BY14" s="304"/>
      <c r="BZ14" s="304"/>
      <c r="CA14" s="304"/>
      <c r="CB14" s="304"/>
      <c r="CC14" s="304"/>
      <c r="CD14" s="304"/>
      <c r="CE14" s="304"/>
      <c r="CF14" s="304"/>
      <c r="CG14" s="304"/>
      <c r="CH14" s="304"/>
      <c r="CI14" s="304"/>
      <c r="CJ14" s="304"/>
      <c r="CK14" s="304"/>
      <c r="CL14" s="304"/>
      <c r="CM14" s="304"/>
      <c r="CN14" s="304"/>
      <c r="CO14" s="304"/>
      <c r="CP14" s="304"/>
      <c r="CQ14" s="304"/>
      <c r="CR14" s="304"/>
      <c r="CS14" s="304"/>
      <c r="CT14" s="304"/>
      <c r="CU14" s="304"/>
      <c r="CV14" s="304"/>
      <c r="CW14" s="304"/>
      <c r="CX14" s="304"/>
      <c r="CY14" s="304"/>
      <c r="CZ14" s="304"/>
      <c r="DA14" s="304"/>
      <c r="DB14" s="304"/>
      <c r="DC14" s="304"/>
      <c r="DD14" s="304"/>
      <c r="DE14" s="304"/>
      <c r="DF14" s="304"/>
      <c r="DG14" s="304"/>
      <c r="DH14" s="304"/>
      <c r="DI14" s="304"/>
      <c r="DJ14" s="304"/>
      <c r="DK14" s="304"/>
      <c r="DL14" s="304"/>
      <c r="DM14" s="304"/>
      <c r="DN14" s="304"/>
      <c r="DO14" s="304"/>
      <c r="DP14" s="304"/>
      <c r="DQ14" s="304"/>
      <c r="DR14" s="304"/>
      <c r="DS14" s="304"/>
      <c r="DT14" s="304"/>
      <c r="DU14" s="304"/>
      <c r="DV14" s="304"/>
      <c r="DW14" s="304"/>
      <c r="DX14" s="304"/>
      <c r="DY14" s="304"/>
      <c r="DZ14" s="304"/>
      <c r="EA14" s="304"/>
      <c r="EB14" s="304"/>
      <c r="EC14" s="304"/>
      <c r="ED14" s="304"/>
      <c r="EE14" s="304"/>
      <c r="EF14" s="304"/>
      <c r="EG14" s="304"/>
      <c r="EH14" s="304"/>
      <c r="EI14" s="304"/>
      <c r="EJ14" s="304"/>
      <c r="EK14" s="304"/>
      <c r="EL14" s="304"/>
      <c r="EM14" s="304"/>
      <c r="EN14" s="304"/>
      <c r="EO14" s="304"/>
      <c r="EP14" s="304"/>
      <c r="EQ14" s="304"/>
      <c r="ER14" s="304"/>
      <c r="ES14" s="304"/>
      <c r="ET14" s="304"/>
      <c r="EU14" s="304"/>
      <c r="EV14" s="304"/>
      <c r="EW14" s="304"/>
      <c r="EX14" s="304"/>
      <c r="EY14" s="304"/>
      <c r="EZ14" s="304"/>
      <c r="FA14" s="304"/>
      <c r="FB14" s="304"/>
      <c r="FC14" s="304"/>
      <c r="FD14" s="304"/>
      <c r="FE14" s="304"/>
      <c r="FF14" s="304"/>
      <c r="FG14" s="304"/>
      <c r="FH14" s="304"/>
      <c r="FI14" s="304"/>
      <c r="FJ14" s="304"/>
      <c r="FK14" s="304"/>
      <c r="FL14" s="304"/>
      <c r="FM14" s="304"/>
      <c r="FN14" s="304"/>
      <c r="FO14" s="304"/>
      <c r="FP14" s="304"/>
      <c r="FQ14" s="304"/>
      <c r="FR14" s="304"/>
      <c r="FS14" s="304"/>
      <c r="FT14" s="304"/>
      <c r="FU14" s="304"/>
      <c r="FV14" s="304"/>
      <c r="FW14" s="304"/>
      <c r="FX14" s="304"/>
      <c r="FY14" s="304"/>
      <c r="FZ14" s="304"/>
      <c r="GA14" s="304"/>
      <c r="GB14" s="304"/>
      <c r="GC14" s="304"/>
      <c r="GD14" s="304"/>
      <c r="GE14" s="304"/>
      <c r="GF14" s="304"/>
      <c r="GG14" s="304"/>
      <c r="GH14" s="304"/>
      <c r="GI14" s="304"/>
      <c r="GJ14" s="304"/>
      <c r="GK14" s="304"/>
      <c r="GL14" s="304"/>
      <c r="GM14" s="304"/>
      <c r="GN14" s="304"/>
      <c r="GO14" s="304"/>
      <c r="GP14" s="304"/>
      <c r="GQ14" s="304"/>
      <c r="GR14" s="304"/>
      <c r="GS14" s="304"/>
      <c r="GT14" s="304"/>
      <c r="GU14" s="304"/>
      <c r="GV14" s="304"/>
      <c r="GW14" s="304"/>
      <c r="GX14" s="304"/>
      <c r="GY14" s="304"/>
      <c r="GZ14" s="304"/>
      <c r="HA14" s="304"/>
      <c r="HB14" s="304"/>
      <c r="HC14" s="304"/>
      <c r="HD14" s="304"/>
      <c r="HE14" s="304"/>
      <c r="HF14" s="304"/>
      <c r="HG14" s="304"/>
      <c r="HH14" s="304"/>
      <c r="HI14" s="304"/>
      <c r="HJ14" s="304"/>
      <c r="HK14" s="304"/>
      <c r="HL14" s="304"/>
      <c r="HM14" s="304"/>
      <c r="HN14" s="304"/>
      <c r="HO14" s="304"/>
      <c r="HP14" s="304"/>
      <c r="HQ14" s="304"/>
      <c r="HR14" s="304"/>
      <c r="HS14" s="304"/>
      <c r="HT14" s="304"/>
      <c r="HU14" s="304"/>
    </row>
    <row r="15" s="1" customFormat="1" spans="1:229">
      <c r="A15" s="191">
        <v>10111</v>
      </c>
      <c r="B15" s="326" t="s">
        <v>29</v>
      </c>
      <c r="C15" s="333">
        <v>1080</v>
      </c>
      <c r="D15" s="323">
        <f t="shared" si="1"/>
        <v>0</v>
      </c>
      <c r="E15" s="324">
        <f t="shared" si="0"/>
        <v>0</v>
      </c>
      <c r="F15" s="328">
        <v>1080</v>
      </c>
      <c r="G15" s="191">
        <v>208</v>
      </c>
      <c r="H15" s="326" t="s">
        <v>30</v>
      </c>
      <c r="I15" s="328">
        <v>87637</v>
      </c>
      <c r="J15" s="343">
        <f t="shared" si="2"/>
        <v>0</v>
      </c>
      <c r="K15" s="208">
        <f t="shared" si="3"/>
        <v>0</v>
      </c>
      <c r="L15" s="350">
        <v>87637</v>
      </c>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c r="BT15" s="304"/>
      <c r="BU15" s="304"/>
      <c r="BV15" s="304"/>
      <c r="BW15" s="304"/>
      <c r="BX15" s="304"/>
      <c r="BY15" s="304"/>
      <c r="BZ15" s="304"/>
      <c r="CA15" s="304"/>
      <c r="CB15" s="304"/>
      <c r="CC15" s="304"/>
      <c r="CD15" s="304"/>
      <c r="CE15" s="304"/>
      <c r="CF15" s="304"/>
      <c r="CG15" s="304"/>
      <c r="CH15" s="304"/>
      <c r="CI15" s="304"/>
      <c r="CJ15" s="304"/>
      <c r="CK15" s="304"/>
      <c r="CL15" s="304"/>
      <c r="CM15" s="304"/>
      <c r="CN15" s="304"/>
      <c r="CO15" s="304"/>
      <c r="CP15" s="304"/>
      <c r="CQ15" s="304"/>
      <c r="CR15" s="304"/>
      <c r="CS15" s="304"/>
      <c r="CT15" s="304"/>
      <c r="CU15" s="304"/>
      <c r="CV15" s="304"/>
      <c r="CW15" s="304"/>
      <c r="CX15" s="304"/>
      <c r="CY15" s="304"/>
      <c r="CZ15" s="304"/>
      <c r="DA15" s="304"/>
      <c r="DB15" s="304"/>
      <c r="DC15" s="304"/>
      <c r="DD15" s="304"/>
      <c r="DE15" s="304"/>
      <c r="DF15" s="304"/>
      <c r="DG15" s="304"/>
      <c r="DH15" s="304"/>
      <c r="DI15" s="304"/>
      <c r="DJ15" s="304"/>
      <c r="DK15" s="304"/>
      <c r="DL15" s="304"/>
      <c r="DM15" s="304"/>
      <c r="DN15" s="304"/>
      <c r="DO15" s="304"/>
      <c r="DP15" s="304"/>
      <c r="DQ15" s="304"/>
      <c r="DR15" s="304"/>
      <c r="DS15" s="304"/>
      <c r="DT15" s="304"/>
      <c r="DU15" s="304"/>
      <c r="DV15" s="304"/>
      <c r="DW15" s="304"/>
      <c r="DX15" s="304"/>
      <c r="DY15" s="304"/>
      <c r="DZ15" s="304"/>
      <c r="EA15" s="304"/>
      <c r="EB15" s="304"/>
      <c r="EC15" s="304"/>
      <c r="ED15" s="304"/>
      <c r="EE15" s="304"/>
      <c r="EF15" s="304"/>
      <c r="EG15" s="304"/>
      <c r="EH15" s="304"/>
      <c r="EI15" s="304"/>
      <c r="EJ15" s="304"/>
      <c r="EK15" s="304"/>
      <c r="EL15" s="304"/>
      <c r="EM15" s="304"/>
      <c r="EN15" s="304"/>
      <c r="EO15" s="304"/>
      <c r="EP15" s="304"/>
      <c r="EQ15" s="304"/>
      <c r="ER15" s="304"/>
      <c r="ES15" s="304"/>
      <c r="ET15" s="304"/>
      <c r="EU15" s="304"/>
      <c r="EV15" s="304"/>
      <c r="EW15" s="304"/>
      <c r="EX15" s="304"/>
      <c r="EY15" s="304"/>
      <c r="EZ15" s="304"/>
      <c r="FA15" s="304"/>
      <c r="FB15" s="304"/>
      <c r="FC15" s="304"/>
      <c r="FD15" s="304"/>
      <c r="FE15" s="304"/>
      <c r="FF15" s="304"/>
      <c r="FG15" s="304"/>
      <c r="FH15" s="304"/>
      <c r="FI15" s="304"/>
      <c r="FJ15" s="304"/>
      <c r="FK15" s="304"/>
      <c r="FL15" s="304"/>
      <c r="FM15" s="304"/>
      <c r="FN15" s="304"/>
      <c r="FO15" s="304"/>
      <c r="FP15" s="304"/>
      <c r="FQ15" s="304"/>
      <c r="FR15" s="304"/>
      <c r="FS15" s="304"/>
      <c r="FT15" s="304"/>
      <c r="FU15" s="304"/>
      <c r="FV15" s="304"/>
      <c r="FW15" s="304"/>
      <c r="FX15" s="304"/>
      <c r="FY15" s="304"/>
      <c r="FZ15" s="304"/>
      <c r="GA15" s="304"/>
      <c r="GB15" s="304"/>
      <c r="GC15" s="304"/>
      <c r="GD15" s="304"/>
      <c r="GE15" s="304"/>
      <c r="GF15" s="304"/>
      <c r="GG15" s="304"/>
      <c r="GH15" s="304"/>
      <c r="GI15" s="304"/>
      <c r="GJ15" s="304"/>
      <c r="GK15" s="304"/>
      <c r="GL15" s="304"/>
      <c r="GM15" s="304"/>
      <c r="GN15" s="304"/>
      <c r="GO15" s="304"/>
      <c r="GP15" s="304"/>
      <c r="GQ15" s="304"/>
      <c r="GR15" s="304"/>
      <c r="GS15" s="304"/>
      <c r="GT15" s="304"/>
      <c r="GU15" s="304"/>
      <c r="GV15" s="304"/>
      <c r="GW15" s="304"/>
      <c r="GX15" s="304"/>
      <c r="GY15" s="304"/>
      <c r="GZ15" s="304"/>
      <c r="HA15" s="304"/>
      <c r="HB15" s="304"/>
      <c r="HC15" s="304"/>
      <c r="HD15" s="304"/>
      <c r="HE15" s="304"/>
      <c r="HF15" s="304"/>
      <c r="HG15" s="304"/>
      <c r="HH15" s="304"/>
      <c r="HI15" s="304"/>
      <c r="HJ15" s="304"/>
      <c r="HK15" s="304"/>
      <c r="HL15" s="304"/>
      <c r="HM15" s="304"/>
      <c r="HN15" s="304"/>
      <c r="HO15" s="304"/>
      <c r="HP15" s="304"/>
      <c r="HQ15" s="304"/>
      <c r="HR15" s="304"/>
      <c r="HS15" s="304"/>
      <c r="HT15" s="304"/>
      <c r="HU15" s="304"/>
    </row>
    <row r="16" s="1" customFormat="1" spans="1:229">
      <c r="A16" s="191">
        <v>10112</v>
      </c>
      <c r="B16" s="326" t="s">
        <v>31</v>
      </c>
      <c r="C16" s="334">
        <v>1156</v>
      </c>
      <c r="D16" s="323">
        <f t="shared" si="1"/>
        <v>0</v>
      </c>
      <c r="E16" s="324">
        <f t="shared" si="0"/>
        <v>0</v>
      </c>
      <c r="F16" s="328">
        <v>1156</v>
      </c>
      <c r="G16" s="191">
        <v>210</v>
      </c>
      <c r="H16" s="326" t="s">
        <v>32</v>
      </c>
      <c r="I16" s="328">
        <v>51054</v>
      </c>
      <c r="J16" s="343">
        <f t="shared" si="2"/>
        <v>0</v>
      </c>
      <c r="K16" s="208">
        <f t="shared" si="3"/>
        <v>0</v>
      </c>
      <c r="L16" s="350">
        <v>51054</v>
      </c>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304"/>
      <c r="CO16" s="304"/>
      <c r="CP16" s="304"/>
      <c r="CQ16" s="304"/>
      <c r="CR16" s="304"/>
      <c r="CS16" s="304"/>
      <c r="CT16" s="304"/>
      <c r="CU16" s="304"/>
      <c r="CV16" s="304"/>
      <c r="CW16" s="304"/>
      <c r="CX16" s="304"/>
      <c r="CY16" s="304"/>
      <c r="CZ16" s="304"/>
      <c r="DA16" s="304"/>
      <c r="DB16" s="304"/>
      <c r="DC16" s="304"/>
      <c r="DD16" s="304"/>
      <c r="DE16" s="304"/>
      <c r="DF16" s="304"/>
      <c r="DG16" s="304"/>
      <c r="DH16" s="304"/>
      <c r="DI16" s="304"/>
      <c r="DJ16" s="304"/>
      <c r="DK16" s="304"/>
      <c r="DL16" s="304"/>
      <c r="DM16" s="304"/>
      <c r="DN16" s="304"/>
      <c r="DO16" s="304"/>
      <c r="DP16" s="304"/>
      <c r="DQ16" s="304"/>
      <c r="DR16" s="304"/>
      <c r="DS16" s="304"/>
      <c r="DT16" s="304"/>
      <c r="DU16" s="304"/>
      <c r="DV16" s="304"/>
      <c r="DW16" s="304"/>
      <c r="DX16" s="304"/>
      <c r="DY16" s="304"/>
      <c r="DZ16" s="304"/>
      <c r="EA16" s="304"/>
      <c r="EB16" s="304"/>
      <c r="EC16" s="304"/>
      <c r="ED16" s="304"/>
      <c r="EE16" s="304"/>
      <c r="EF16" s="304"/>
      <c r="EG16" s="304"/>
      <c r="EH16" s="304"/>
      <c r="EI16" s="304"/>
      <c r="EJ16" s="304"/>
      <c r="EK16" s="304"/>
      <c r="EL16" s="304"/>
      <c r="EM16" s="304"/>
      <c r="EN16" s="304"/>
      <c r="EO16" s="304"/>
      <c r="EP16" s="304"/>
      <c r="EQ16" s="304"/>
      <c r="ER16" s="304"/>
      <c r="ES16" s="304"/>
      <c r="ET16" s="304"/>
      <c r="EU16" s="304"/>
      <c r="EV16" s="304"/>
      <c r="EW16" s="304"/>
      <c r="EX16" s="304"/>
      <c r="EY16" s="304"/>
      <c r="EZ16" s="304"/>
      <c r="FA16" s="304"/>
      <c r="FB16" s="304"/>
      <c r="FC16" s="304"/>
      <c r="FD16" s="304"/>
      <c r="FE16" s="304"/>
      <c r="FF16" s="304"/>
      <c r="FG16" s="304"/>
      <c r="FH16" s="304"/>
      <c r="FI16" s="304"/>
      <c r="FJ16" s="304"/>
      <c r="FK16" s="304"/>
      <c r="FL16" s="304"/>
      <c r="FM16" s="304"/>
      <c r="FN16" s="304"/>
      <c r="FO16" s="304"/>
      <c r="FP16" s="304"/>
      <c r="FQ16" s="304"/>
      <c r="FR16" s="304"/>
      <c r="FS16" s="304"/>
      <c r="FT16" s="304"/>
      <c r="FU16" s="304"/>
      <c r="FV16" s="304"/>
      <c r="FW16" s="304"/>
      <c r="FX16" s="304"/>
      <c r="FY16" s="304"/>
      <c r="FZ16" s="304"/>
      <c r="GA16" s="304"/>
      <c r="GB16" s="304"/>
      <c r="GC16" s="304"/>
      <c r="GD16" s="304"/>
      <c r="GE16" s="304"/>
      <c r="GF16" s="304"/>
      <c r="GG16" s="304"/>
      <c r="GH16" s="304"/>
      <c r="GI16" s="304"/>
      <c r="GJ16" s="304"/>
      <c r="GK16" s="304"/>
      <c r="GL16" s="304"/>
      <c r="GM16" s="304"/>
      <c r="GN16" s="304"/>
      <c r="GO16" s="304"/>
      <c r="GP16" s="304"/>
      <c r="GQ16" s="304"/>
      <c r="GR16" s="304"/>
      <c r="GS16" s="304"/>
      <c r="GT16" s="304"/>
      <c r="GU16" s="304"/>
      <c r="GV16" s="304"/>
      <c r="GW16" s="304"/>
      <c r="GX16" s="304"/>
      <c r="GY16" s="304"/>
      <c r="GZ16" s="304"/>
      <c r="HA16" s="304"/>
      <c r="HB16" s="304"/>
      <c r="HC16" s="304"/>
      <c r="HD16" s="304"/>
      <c r="HE16" s="304"/>
      <c r="HF16" s="304"/>
      <c r="HG16" s="304"/>
      <c r="HH16" s="304"/>
      <c r="HI16" s="304"/>
      <c r="HJ16" s="304"/>
      <c r="HK16" s="304"/>
      <c r="HL16" s="304"/>
      <c r="HM16" s="304"/>
      <c r="HN16" s="304"/>
      <c r="HO16" s="304"/>
      <c r="HP16" s="304"/>
      <c r="HQ16" s="304"/>
      <c r="HR16" s="304"/>
      <c r="HS16" s="304"/>
      <c r="HT16" s="304"/>
      <c r="HU16" s="304"/>
    </row>
    <row r="17" s="1" customFormat="1" spans="1:229">
      <c r="A17" s="191">
        <v>10113</v>
      </c>
      <c r="B17" s="326" t="s">
        <v>33</v>
      </c>
      <c r="C17" s="335">
        <v>1448</v>
      </c>
      <c r="D17" s="323">
        <f t="shared" si="1"/>
        <v>1158</v>
      </c>
      <c r="E17" s="324">
        <f t="shared" si="0"/>
        <v>0.799723756906077</v>
      </c>
      <c r="F17" s="328">
        <v>2606</v>
      </c>
      <c r="G17" s="191">
        <v>211</v>
      </c>
      <c r="H17" s="326" t="s">
        <v>34</v>
      </c>
      <c r="I17" s="328">
        <v>31</v>
      </c>
      <c r="J17" s="343">
        <f t="shared" si="2"/>
        <v>404</v>
      </c>
      <c r="K17" s="208">
        <f t="shared" si="3"/>
        <v>13.0322580645161</v>
      </c>
      <c r="L17" s="350">
        <v>435</v>
      </c>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c r="CW17" s="304"/>
      <c r="CX17" s="304"/>
      <c r="CY17" s="304"/>
      <c r="CZ17" s="304"/>
      <c r="DA17" s="304"/>
      <c r="DB17" s="304"/>
      <c r="DC17" s="304"/>
      <c r="DD17" s="304"/>
      <c r="DE17" s="304"/>
      <c r="DF17" s="304"/>
      <c r="DG17" s="304"/>
      <c r="DH17" s="304"/>
      <c r="DI17" s="304"/>
      <c r="DJ17" s="304"/>
      <c r="DK17" s="304"/>
      <c r="DL17" s="304"/>
      <c r="DM17" s="304"/>
      <c r="DN17" s="304"/>
      <c r="DO17" s="304"/>
      <c r="DP17" s="304"/>
      <c r="DQ17" s="304"/>
      <c r="DR17" s="304"/>
      <c r="DS17" s="304"/>
      <c r="DT17" s="304"/>
      <c r="DU17" s="304"/>
      <c r="DV17" s="304"/>
      <c r="DW17" s="304"/>
      <c r="DX17" s="304"/>
      <c r="DY17" s="304"/>
      <c r="DZ17" s="304"/>
      <c r="EA17" s="304"/>
      <c r="EB17" s="304"/>
      <c r="EC17" s="304"/>
      <c r="ED17" s="304"/>
      <c r="EE17" s="304"/>
      <c r="EF17" s="304"/>
      <c r="EG17" s="304"/>
      <c r="EH17" s="304"/>
      <c r="EI17" s="304"/>
      <c r="EJ17" s="304"/>
      <c r="EK17" s="304"/>
      <c r="EL17" s="304"/>
      <c r="EM17" s="304"/>
      <c r="EN17" s="304"/>
      <c r="EO17" s="304"/>
      <c r="EP17" s="304"/>
      <c r="EQ17" s="304"/>
      <c r="ER17" s="304"/>
      <c r="ES17" s="304"/>
      <c r="ET17" s="304"/>
      <c r="EU17" s="304"/>
      <c r="EV17" s="304"/>
      <c r="EW17" s="304"/>
      <c r="EX17" s="304"/>
      <c r="EY17" s="304"/>
      <c r="EZ17" s="304"/>
      <c r="FA17" s="304"/>
      <c r="FB17" s="304"/>
      <c r="FC17" s="304"/>
      <c r="FD17" s="304"/>
      <c r="FE17" s="304"/>
      <c r="FF17" s="304"/>
      <c r="FG17" s="304"/>
      <c r="FH17" s="304"/>
      <c r="FI17" s="304"/>
      <c r="FJ17" s="304"/>
      <c r="FK17" s="304"/>
      <c r="FL17" s="304"/>
      <c r="FM17" s="304"/>
      <c r="FN17" s="304"/>
      <c r="FO17" s="304"/>
      <c r="FP17" s="304"/>
      <c r="FQ17" s="304"/>
      <c r="FR17" s="304"/>
      <c r="FS17" s="304"/>
      <c r="FT17" s="304"/>
      <c r="FU17" s="304"/>
      <c r="FV17" s="304"/>
      <c r="FW17" s="304"/>
      <c r="FX17" s="304"/>
      <c r="FY17" s="304"/>
      <c r="FZ17" s="304"/>
      <c r="GA17" s="304"/>
      <c r="GB17" s="304"/>
      <c r="GC17" s="304"/>
      <c r="GD17" s="304"/>
      <c r="GE17" s="304"/>
      <c r="GF17" s="304"/>
      <c r="GG17" s="304"/>
      <c r="GH17" s="304"/>
      <c r="GI17" s="304"/>
      <c r="GJ17" s="304"/>
      <c r="GK17" s="304"/>
      <c r="GL17" s="304"/>
      <c r="GM17" s="304"/>
      <c r="GN17" s="304"/>
      <c r="GO17" s="304"/>
      <c r="GP17" s="304"/>
      <c r="GQ17" s="304"/>
      <c r="GR17" s="304"/>
      <c r="GS17" s="304"/>
      <c r="GT17" s="304"/>
      <c r="GU17" s="304"/>
      <c r="GV17" s="304"/>
      <c r="GW17" s="304"/>
      <c r="GX17" s="304"/>
      <c r="GY17" s="304"/>
      <c r="GZ17" s="304"/>
      <c r="HA17" s="304"/>
      <c r="HB17" s="304"/>
      <c r="HC17" s="304"/>
      <c r="HD17" s="304"/>
      <c r="HE17" s="304"/>
      <c r="HF17" s="304"/>
      <c r="HG17" s="304"/>
      <c r="HH17" s="304"/>
      <c r="HI17" s="304"/>
      <c r="HJ17" s="304"/>
      <c r="HK17" s="304"/>
      <c r="HL17" s="304"/>
      <c r="HM17" s="304"/>
      <c r="HN17" s="304"/>
      <c r="HO17" s="304"/>
      <c r="HP17" s="304"/>
      <c r="HQ17" s="304"/>
      <c r="HR17" s="304"/>
      <c r="HS17" s="304"/>
      <c r="HT17" s="304"/>
      <c r="HU17" s="304"/>
    </row>
    <row r="18" s="1" customFormat="1" spans="1:229">
      <c r="A18" s="191">
        <v>10114</v>
      </c>
      <c r="B18" s="326" t="s">
        <v>35</v>
      </c>
      <c r="C18" s="336">
        <v>1037</v>
      </c>
      <c r="D18" s="323">
        <f t="shared" si="1"/>
        <v>0</v>
      </c>
      <c r="E18" s="324">
        <f t="shared" si="0"/>
        <v>0</v>
      </c>
      <c r="F18" s="328">
        <v>1037</v>
      </c>
      <c r="G18" s="191">
        <v>212</v>
      </c>
      <c r="H18" s="326" t="s">
        <v>36</v>
      </c>
      <c r="I18" s="328">
        <v>14114</v>
      </c>
      <c r="J18" s="343">
        <f t="shared" si="2"/>
        <v>0</v>
      </c>
      <c r="K18" s="208">
        <f t="shared" si="3"/>
        <v>0</v>
      </c>
      <c r="L18" s="350">
        <v>14114</v>
      </c>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c r="BR18" s="304"/>
      <c r="BS18" s="304"/>
      <c r="BT18" s="304"/>
      <c r="BU18" s="304"/>
      <c r="BV18" s="304"/>
      <c r="BW18" s="304"/>
      <c r="BX18" s="304"/>
      <c r="BY18" s="304"/>
      <c r="BZ18" s="304"/>
      <c r="CA18" s="304"/>
      <c r="CB18" s="304"/>
      <c r="CC18" s="304"/>
      <c r="CD18" s="304"/>
      <c r="CE18" s="304"/>
      <c r="CF18" s="304"/>
      <c r="CG18" s="304"/>
      <c r="CH18" s="304"/>
      <c r="CI18" s="304"/>
      <c r="CJ18" s="304"/>
      <c r="CK18" s="304"/>
      <c r="CL18" s="304"/>
      <c r="CM18" s="304"/>
      <c r="CN18" s="304"/>
      <c r="CO18" s="304"/>
      <c r="CP18" s="304"/>
      <c r="CQ18" s="304"/>
      <c r="CR18" s="304"/>
      <c r="CS18" s="304"/>
      <c r="CT18" s="304"/>
      <c r="CU18" s="304"/>
      <c r="CV18" s="304"/>
      <c r="CW18" s="304"/>
      <c r="CX18" s="304"/>
      <c r="CY18" s="304"/>
      <c r="CZ18" s="304"/>
      <c r="DA18" s="304"/>
      <c r="DB18" s="304"/>
      <c r="DC18" s="304"/>
      <c r="DD18" s="304"/>
      <c r="DE18" s="304"/>
      <c r="DF18" s="304"/>
      <c r="DG18" s="304"/>
      <c r="DH18" s="304"/>
      <c r="DI18" s="304"/>
      <c r="DJ18" s="304"/>
      <c r="DK18" s="304"/>
      <c r="DL18" s="304"/>
      <c r="DM18" s="304"/>
      <c r="DN18" s="304"/>
      <c r="DO18" s="304"/>
      <c r="DP18" s="304"/>
      <c r="DQ18" s="304"/>
      <c r="DR18" s="304"/>
      <c r="DS18" s="304"/>
      <c r="DT18" s="304"/>
      <c r="DU18" s="304"/>
      <c r="DV18" s="304"/>
      <c r="DW18" s="304"/>
      <c r="DX18" s="304"/>
      <c r="DY18" s="304"/>
      <c r="DZ18" s="304"/>
      <c r="EA18" s="304"/>
      <c r="EB18" s="304"/>
      <c r="EC18" s="304"/>
      <c r="ED18" s="304"/>
      <c r="EE18" s="304"/>
      <c r="EF18" s="304"/>
      <c r="EG18" s="304"/>
      <c r="EH18" s="304"/>
      <c r="EI18" s="304"/>
      <c r="EJ18" s="304"/>
      <c r="EK18" s="304"/>
      <c r="EL18" s="304"/>
      <c r="EM18" s="304"/>
      <c r="EN18" s="304"/>
      <c r="EO18" s="304"/>
      <c r="EP18" s="304"/>
      <c r="EQ18" s="304"/>
      <c r="ER18" s="304"/>
      <c r="ES18" s="304"/>
      <c r="ET18" s="304"/>
      <c r="EU18" s="304"/>
      <c r="EV18" s="304"/>
      <c r="EW18" s="304"/>
      <c r="EX18" s="304"/>
      <c r="EY18" s="304"/>
      <c r="EZ18" s="304"/>
      <c r="FA18" s="304"/>
      <c r="FB18" s="304"/>
      <c r="FC18" s="304"/>
      <c r="FD18" s="304"/>
      <c r="FE18" s="304"/>
      <c r="FF18" s="304"/>
      <c r="FG18" s="304"/>
      <c r="FH18" s="304"/>
      <c r="FI18" s="304"/>
      <c r="FJ18" s="304"/>
      <c r="FK18" s="304"/>
      <c r="FL18" s="304"/>
      <c r="FM18" s="304"/>
      <c r="FN18" s="304"/>
      <c r="FO18" s="304"/>
      <c r="FP18" s="304"/>
      <c r="FQ18" s="304"/>
      <c r="FR18" s="304"/>
      <c r="FS18" s="304"/>
      <c r="FT18" s="304"/>
      <c r="FU18" s="304"/>
      <c r="FV18" s="304"/>
      <c r="FW18" s="304"/>
      <c r="FX18" s="304"/>
      <c r="FY18" s="304"/>
      <c r="FZ18" s="304"/>
      <c r="GA18" s="304"/>
      <c r="GB18" s="304"/>
      <c r="GC18" s="304"/>
      <c r="GD18" s="304"/>
      <c r="GE18" s="304"/>
      <c r="GF18" s="304"/>
      <c r="GG18" s="304"/>
      <c r="GH18" s="304"/>
      <c r="GI18" s="304"/>
      <c r="GJ18" s="304"/>
      <c r="GK18" s="304"/>
      <c r="GL18" s="304"/>
      <c r="GM18" s="304"/>
      <c r="GN18" s="304"/>
      <c r="GO18" s="304"/>
      <c r="GP18" s="304"/>
      <c r="GQ18" s="304"/>
      <c r="GR18" s="304"/>
      <c r="GS18" s="304"/>
      <c r="GT18" s="304"/>
      <c r="GU18" s="304"/>
      <c r="GV18" s="304"/>
      <c r="GW18" s="304"/>
      <c r="GX18" s="304"/>
      <c r="GY18" s="304"/>
      <c r="GZ18" s="304"/>
      <c r="HA18" s="304"/>
      <c r="HB18" s="304"/>
      <c r="HC18" s="304"/>
      <c r="HD18" s="304"/>
      <c r="HE18" s="304"/>
      <c r="HF18" s="304"/>
      <c r="HG18" s="304"/>
      <c r="HH18" s="304"/>
      <c r="HI18" s="304"/>
      <c r="HJ18" s="304"/>
      <c r="HK18" s="304"/>
      <c r="HL18" s="304"/>
      <c r="HM18" s="304"/>
      <c r="HN18" s="304"/>
      <c r="HO18" s="304"/>
      <c r="HP18" s="304"/>
      <c r="HQ18" s="304"/>
      <c r="HR18" s="304"/>
      <c r="HS18" s="304"/>
      <c r="HT18" s="304"/>
      <c r="HU18" s="304"/>
    </row>
    <row r="19" s="1" customFormat="1" spans="1:229">
      <c r="A19" s="191">
        <v>10118</v>
      </c>
      <c r="B19" s="326" t="s">
        <v>37</v>
      </c>
      <c r="C19" s="337">
        <v>824</v>
      </c>
      <c r="D19" s="323">
        <f t="shared" si="1"/>
        <v>0</v>
      </c>
      <c r="E19" s="324">
        <f t="shared" si="0"/>
        <v>0</v>
      </c>
      <c r="F19" s="328">
        <v>824</v>
      </c>
      <c r="G19" s="191">
        <v>213</v>
      </c>
      <c r="H19" s="326" t="s">
        <v>38</v>
      </c>
      <c r="I19" s="328">
        <v>64938</v>
      </c>
      <c r="J19" s="343">
        <f t="shared" si="2"/>
        <v>0</v>
      </c>
      <c r="K19" s="208">
        <f t="shared" si="3"/>
        <v>0</v>
      </c>
      <c r="L19" s="350">
        <v>64938</v>
      </c>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304"/>
      <c r="BK19" s="304"/>
      <c r="BL19" s="304"/>
      <c r="BM19" s="304"/>
      <c r="BN19" s="304"/>
      <c r="BO19" s="304"/>
      <c r="BP19" s="304"/>
      <c r="BQ19" s="304"/>
      <c r="BR19" s="304"/>
      <c r="BS19" s="304"/>
      <c r="BT19" s="304"/>
      <c r="BU19" s="304"/>
      <c r="BV19" s="304"/>
      <c r="BW19" s="304"/>
      <c r="BX19" s="304"/>
      <c r="BY19" s="304"/>
      <c r="BZ19" s="304"/>
      <c r="CA19" s="304"/>
      <c r="CB19" s="304"/>
      <c r="CC19" s="304"/>
      <c r="CD19" s="304"/>
      <c r="CE19" s="304"/>
      <c r="CF19" s="304"/>
      <c r="CG19" s="304"/>
      <c r="CH19" s="304"/>
      <c r="CI19" s="304"/>
      <c r="CJ19" s="304"/>
      <c r="CK19" s="304"/>
      <c r="CL19" s="304"/>
      <c r="CM19" s="304"/>
      <c r="CN19" s="304"/>
      <c r="CO19" s="304"/>
      <c r="CP19" s="304"/>
      <c r="CQ19" s="304"/>
      <c r="CR19" s="304"/>
      <c r="CS19" s="304"/>
      <c r="CT19" s="304"/>
      <c r="CU19" s="304"/>
      <c r="CV19" s="304"/>
      <c r="CW19" s="304"/>
      <c r="CX19" s="304"/>
      <c r="CY19" s="304"/>
      <c r="CZ19" s="304"/>
      <c r="DA19" s="304"/>
      <c r="DB19" s="304"/>
      <c r="DC19" s="304"/>
      <c r="DD19" s="304"/>
      <c r="DE19" s="304"/>
      <c r="DF19" s="304"/>
      <c r="DG19" s="304"/>
      <c r="DH19" s="304"/>
      <c r="DI19" s="304"/>
      <c r="DJ19" s="304"/>
      <c r="DK19" s="304"/>
      <c r="DL19" s="304"/>
      <c r="DM19" s="304"/>
      <c r="DN19" s="304"/>
      <c r="DO19" s="304"/>
      <c r="DP19" s="304"/>
      <c r="DQ19" s="304"/>
      <c r="DR19" s="304"/>
      <c r="DS19" s="304"/>
      <c r="DT19" s="304"/>
      <c r="DU19" s="304"/>
      <c r="DV19" s="304"/>
      <c r="DW19" s="304"/>
      <c r="DX19" s="304"/>
      <c r="DY19" s="304"/>
      <c r="DZ19" s="304"/>
      <c r="EA19" s="304"/>
      <c r="EB19" s="304"/>
      <c r="EC19" s="304"/>
      <c r="ED19" s="304"/>
      <c r="EE19" s="304"/>
      <c r="EF19" s="304"/>
      <c r="EG19" s="304"/>
      <c r="EH19" s="304"/>
      <c r="EI19" s="304"/>
      <c r="EJ19" s="304"/>
      <c r="EK19" s="304"/>
      <c r="EL19" s="304"/>
      <c r="EM19" s="304"/>
      <c r="EN19" s="304"/>
      <c r="EO19" s="304"/>
      <c r="EP19" s="304"/>
      <c r="EQ19" s="304"/>
      <c r="ER19" s="304"/>
      <c r="ES19" s="304"/>
      <c r="ET19" s="304"/>
      <c r="EU19" s="304"/>
      <c r="EV19" s="304"/>
      <c r="EW19" s="304"/>
      <c r="EX19" s="304"/>
      <c r="EY19" s="304"/>
      <c r="EZ19" s="304"/>
      <c r="FA19" s="304"/>
      <c r="FB19" s="304"/>
      <c r="FC19" s="304"/>
      <c r="FD19" s="304"/>
      <c r="FE19" s="304"/>
      <c r="FF19" s="304"/>
      <c r="FG19" s="304"/>
      <c r="FH19" s="304"/>
      <c r="FI19" s="304"/>
      <c r="FJ19" s="304"/>
      <c r="FK19" s="304"/>
      <c r="FL19" s="304"/>
      <c r="FM19" s="304"/>
      <c r="FN19" s="304"/>
      <c r="FO19" s="304"/>
      <c r="FP19" s="304"/>
      <c r="FQ19" s="304"/>
      <c r="FR19" s="304"/>
      <c r="FS19" s="304"/>
      <c r="FT19" s="304"/>
      <c r="FU19" s="304"/>
      <c r="FV19" s="304"/>
      <c r="FW19" s="304"/>
      <c r="FX19" s="304"/>
      <c r="FY19" s="304"/>
      <c r="FZ19" s="304"/>
      <c r="GA19" s="304"/>
      <c r="GB19" s="304"/>
      <c r="GC19" s="304"/>
      <c r="GD19" s="304"/>
      <c r="GE19" s="304"/>
      <c r="GF19" s="304"/>
      <c r="GG19" s="304"/>
      <c r="GH19" s="304"/>
      <c r="GI19" s="304"/>
      <c r="GJ19" s="304"/>
      <c r="GK19" s="304"/>
      <c r="GL19" s="304"/>
      <c r="GM19" s="304"/>
      <c r="GN19" s="304"/>
      <c r="GO19" s="304"/>
      <c r="GP19" s="304"/>
      <c r="GQ19" s="304"/>
      <c r="GR19" s="304"/>
      <c r="GS19" s="304"/>
      <c r="GT19" s="304"/>
      <c r="GU19" s="304"/>
      <c r="GV19" s="304"/>
      <c r="GW19" s="304"/>
      <c r="GX19" s="304"/>
      <c r="GY19" s="304"/>
      <c r="GZ19" s="304"/>
      <c r="HA19" s="304"/>
      <c r="HB19" s="304"/>
      <c r="HC19" s="304"/>
      <c r="HD19" s="304"/>
      <c r="HE19" s="304"/>
      <c r="HF19" s="304"/>
      <c r="HG19" s="304"/>
      <c r="HH19" s="304"/>
      <c r="HI19" s="304"/>
      <c r="HJ19" s="304"/>
      <c r="HK19" s="304"/>
      <c r="HL19" s="304"/>
      <c r="HM19" s="304"/>
      <c r="HN19" s="304"/>
      <c r="HO19" s="304"/>
      <c r="HP19" s="304"/>
      <c r="HQ19" s="304"/>
      <c r="HR19" s="304"/>
      <c r="HS19" s="304"/>
      <c r="HT19" s="304"/>
      <c r="HU19" s="304"/>
    </row>
    <row r="20" s="1" customFormat="1" spans="1:229">
      <c r="A20" s="191">
        <v>10119</v>
      </c>
      <c r="B20" s="326" t="s">
        <v>39</v>
      </c>
      <c r="C20" s="338">
        <v>3929</v>
      </c>
      <c r="D20" s="323">
        <f t="shared" si="1"/>
        <v>0</v>
      </c>
      <c r="E20" s="324">
        <f t="shared" si="0"/>
        <v>0</v>
      </c>
      <c r="F20" s="328">
        <v>3929</v>
      </c>
      <c r="G20" s="191">
        <v>214</v>
      </c>
      <c r="H20" s="326" t="s">
        <v>40</v>
      </c>
      <c r="I20" s="328">
        <v>16203</v>
      </c>
      <c r="J20" s="343">
        <f t="shared" si="2"/>
        <v>0</v>
      </c>
      <c r="K20" s="208">
        <f t="shared" si="3"/>
        <v>0</v>
      </c>
      <c r="L20" s="350">
        <v>16203</v>
      </c>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c r="BN20" s="304"/>
      <c r="BO20" s="304"/>
      <c r="BP20" s="304"/>
      <c r="BQ20" s="304"/>
      <c r="BR20" s="304"/>
      <c r="BS20" s="304"/>
      <c r="BT20" s="304"/>
      <c r="BU20" s="304"/>
      <c r="BV20" s="304"/>
      <c r="BW20" s="304"/>
      <c r="BX20" s="304"/>
      <c r="BY20" s="304"/>
      <c r="BZ20" s="304"/>
      <c r="CA20" s="304"/>
      <c r="CB20" s="304"/>
      <c r="CC20" s="304"/>
      <c r="CD20" s="304"/>
      <c r="CE20" s="304"/>
      <c r="CF20" s="304"/>
      <c r="CG20" s="304"/>
      <c r="CH20" s="304"/>
      <c r="CI20" s="304"/>
      <c r="CJ20" s="304"/>
      <c r="CK20" s="304"/>
      <c r="CL20" s="304"/>
      <c r="CM20" s="304"/>
      <c r="CN20" s="304"/>
      <c r="CO20" s="304"/>
      <c r="CP20" s="304"/>
      <c r="CQ20" s="304"/>
      <c r="CR20" s="304"/>
      <c r="CS20" s="304"/>
      <c r="CT20" s="304"/>
      <c r="CU20" s="304"/>
      <c r="CV20" s="304"/>
      <c r="CW20" s="304"/>
      <c r="CX20" s="304"/>
      <c r="CY20" s="304"/>
      <c r="CZ20" s="304"/>
      <c r="DA20" s="304"/>
      <c r="DB20" s="304"/>
      <c r="DC20" s="304"/>
      <c r="DD20" s="304"/>
      <c r="DE20" s="304"/>
      <c r="DF20" s="304"/>
      <c r="DG20" s="304"/>
      <c r="DH20" s="304"/>
      <c r="DI20" s="304"/>
      <c r="DJ20" s="304"/>
      <c r="DK20" s="304"/>
      <c r="DL20" s="304"/>
      <c r="DM20" s="304"/>
      <c r="DN20" s="304"/>
      <c r="DO20" s="304"/>
      <c r="DP20" s="304"/>
      <c r="DQ20" s="304"/>
      <c r="DR20" s="304"/>
      <c r="DS20" s="304"/>
      <c r="DT20" s="304"/>
      <c r="DU20" s="304"/>
      <c r="DV20" s="304"/>
      <c r="DW20" s="304"/>
      <c r="DX20" s="304"/>
      <c r="DY20" s="304"/>
      <c r="DZ20" s="304"/>
      <c r="EA20" s="304"/>
      <c r="EB20" s="304"/>
      <c r="EC20" s="304"/>
      <c r="ED20" s="304"/>
      <c r="EE20" s="304"/>
      <c r="EF20" s="304"/>
      <c r="EG20" s="304"/>
      <c r="EH20" s="304"/>
      <c r="EI20" s="304"/>
      <c r="EJ20" s="304"/>
      <c r="EK20" s="304"/>
      <c r="EL20" s="304"/>
      <c r="EM20" s="304"/>
      <c r="EN20" s="304"/>
      <c r="EO20" s="304"/>
      <c r="EP20" s="304"/>
      <c r="EQ20" s="304"/>
      <c r="ER20" s="304"/>
      <c r="ES20" s="304"/>
      <c r="ET20" s="304"/>
      <c r="EU20" s="304"/>
      <c r="EV20" s="304"/>
      <c r="EW20" s="304"/>
      <c r="EX20" s="304"/>
      <c r="EY20" s="304"/>
      <c r="EZ20" s="304"/>
      <c r="FA20" s="304"/>
      <c r="FB20" s="304"/>
      <c r="FC20" s="304"/>
      <c r="FD20" s="304"/>
      <c r="FE20" s="304"/>
      <c r="FF20" s="304"/>
      <c r="FG20" s="304"/>
      <c r="FH20" s="304"/>
      <c r="FI20" s="304"/>
      <c r="FJ20" s="304"/>
      <c r="FK20" s="304"/>
      <c r="FL20" s="304"/>
      <c r="FM20" s="304"/>
      <c r="FN20" s="304"/>
      <c r="FO20" s="304"/>
      <c r="FP20" s="304"/>
      <c r="FQ20" s="304"/>
      <c r="FR20" s="304"/>
      <c r="FS20" s="304"/>
      <c r="FT20" s="304"/>
      <c r="FU20" s="304"/>
      <c r="FV20" s="304"/>
      <c r="FW20" s="304"/>
      <c r="FX20" s="304"/>
      <c r="FY20" s="304"/>
      <c r="FZ20" s="304"/>
      <c r="GA20" s="304"/>
      <c r="GB20" s="304"/>
      <c r="GC20" s="304"/>
      <c r="GD20" s="304"/>
      <c r="GE20" s="304"/>
      <c r="GF20" s="304"/>
      <c r="GG20" s="304"/>
      <c r="GH20" s="304"/>
      <c r="GI20" s="304"/>
      <c r="GJ20" s="304"/>
      <c r="GK20" s="304"/>
      <c r="GL20" s="304"/>
      <c r="GM20" s="304"/>
      <c r="GN20" s="304"/>
      <c r="GO20" s="304"/>
      <c r="GP20" s="304"/>
      <c r="GQ20" s="304"/>
      <c r="GR20" s="304"/>
      <c r="GS20" s="304"/>
      <c r="GT20" s="304"/>
      <c r="GU20" s="304"/>
      <c r="GV20" s="304"/>
      <c r="GW20" s="304"/>
      <c r="GX20" s="304"/>
      <c r="GY20" s="304"/>
      <c r="GZ20" s="304"/>
      <c r="HA20" s="304"/>
      <c r="HB20" s="304"/>
      <c r="HC20" s="304"/>
      <c r="HD20" s="304"/>
      <c r="HE20" s="304"/>
      <c r="HF20" s="304"/>
      <c r="HG20" s="304"/>
      <c r="HH20" s="304"/>
      <c r="HI20" s="304"/>
      <c r="HJ20" s="304"/>
      <c r="HK20" s="304"/>
      <c r="HL20" s="304"/>
      <c r="HM20" s="304"/>
      <c r="HN20" s="304"/>
      <c r="HO20" s="304"/>
      <c r="HP20" s="304"/>
      <c r="HQ20" s="304"/>
      <c r="HR20" s="304"/>
      <c r="HS20" s="304"/>
      <c r="HT20" s="304"/>
      <c r="HU20" s="304"/>
    </row>
    <row r="21" s="1" customFormat="1" spans="1:229">
      <c r="A21" s="191">
        <v>10120</v>
      </c>
      <c r="B21" s="326" t="s">
        <v>41</v>
      </c>
      <c r="C21" s="339">
        <v>739</v>
      </c>
      <c r="D21" s="323">
        <f t="shared" si="1"/>
        <v>0</v>
      </c>
      <c r="E21" s="324">
        <f t="shared" si="0"/>
        <v>0</v>
      </c>
      <c r="F21" s="328">
        <v>739</v>
      </c>
      <c r="G21" s="191">
        <v>215</v>
      </c>
      <c r="H21" s="326" t="s">
        <v>42</v>
      </c>
      <c r="I21" s="328">
        <v>453</v>
      </c>
      <c r="J21" s="343">
        <f t="shared" si="2"/>
        <v>10147</v>
      </c>
      <c r="K21" s="208">
        <f t="shared" si="3"/>
        <v>22.3995584988962</v>
      </c>
      <c r="L21" s="350">
        <v>10600</v>
      </c>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c r="CW21" s="304"/>
      <c r="CX21" s="304"/>
      <c r="CY21" s="304"/>
      <c r="CZ21" s="304"/>
      <c r="DA21" s="304"/>
      <c r="DB21" s="304"/>
      <c r="DC21" s="304"/>
      <c r="DD21" s="304"/>
      <c r="DE21" s="304"/>
      <c r="DF21" s="304"/>
      <c r="DG21" s="304"/>
      <c r="DH21" s="304"/>
      <c r="DI21" s="304"/>
      <c r="DJ21" s="304"/>
      <c r="DK21" s="304"/>
      <c r="DL21" s="304"/>
      <c r="DM21" s="304"/>
      <c r="DN21" s="304"/>
      <c r="DO21" s="304"/>
      <c r="DP21" s="304"/>
      <c r="DQ21" s="304"/>
      <c r="DR21" s="304"/>
      <c r="DS21" s="304"/>
      <c r="DT21" s="304"/>
      <c r="DU21" s="304"/>
      <c r="DV21" s="304"/>
      <c r="DW21" s="304"/>
      <c r="DX21" s="304"/>
      <c r="DY21" s="304"/>
      <c r="DZ21" s="304"/>
      <c r="EA21" s="304"/>
      <c r="EB21" s="304"/>
      <c r="EC21" s="304"/>
      <c r="ED21" s="304"/>
      <c r="EE21" s="304"/>
      <c r="EF21" s="304"/>
      <c r="EG21" s="304"/>
      <c r="EH21" s="304"/>
      <c r="EI21" s="304"/>
      <c r="EJ21" s="304"/>
      <c r="EK21" s="304"/>
      <c r="EL21" s="304"/>
      <c r="EM21" s="304"/>
      <c r="EN21" s="304"/>
      <c r="EO21" s="304"/>
      <c r="EP21" s="304"/>
      <c r="EQ21" s="304"/>
      <c r="ER21" s="304"/>
      <c r="ES21" s="304"/>
      <c r="ET21" s="304"/>
      <c r="EU21" s="304"/>
      <c r="EV21" s="304"/>
      <c r="EW21" s="304"/>
      <c r="EX21" s="304"/>
      <c r="EY21" s="304"/>
      <c r="EZ21" s="304"/>
      <c r="FA21" s="304"/>
      <c r="FB21" s="304"/>
      <c r="FC21" s="304"/>
      <c r="FD21" s="304"/>
      <c r="FE21" s="304"/>
      <c r="FF21" s="304"/>
      <c r="FG21" s="304"/>
      <c r="FH21" s="304"/>
      <c r="FI21" s="304"/>
      <c r="FJ21" s="304"/>
      <c r="FK21" s="304"/>
      <c r="FL21" s="304"/>
      <c r="FM21" s="304"/>
      <c r="FN21" s="304"/>
      <c r="FO21" s="304"/>
      <c r="FP21" s="304"/>
      <c r="FQ21" s="304"/>
      <c r="FR21" s="304"/>
      <c r="FS21" s="304"/>
      <c r="FT21" s="304"/>
      <c r="FU21" s="304"/>
      <c r="FV21" s="304"/>
      <c r="FW21" s="304"/>
      <c r="FX21" s="304"/>
      <c r="FY21" s="304"/>
      <c r="FZ21" s="304"/>
      <c r="GA21" s="304"/>
      <c r="GB21" s="304"/>
      <c r="GC21" s="304"/>
      <c r="GD21" s="304"/>
      <c r="GE21" s="304"/>
      <c r="GF21" s="304"/>
      <c r="GG21" s="304"/>
      <c r="GH21" s="304"/>
      <c r="GI21" s="304"/>
      <c r="GJ21" s="304"/>
      <c r="GK21" s="304"/>
      <c r="GL21" s="304"/>
      <c r="GM21" s="304"/>
      <c r="GN21" s="304"/>
      <c r="GO21" s="304"/>
      <c r="GP21" s="304"/>
      <c r="GQ21" s="304"/>
      <c r="GR21" s="304"/>
      <c r="GS21" s="304"/>
      <c r="GT21" s="304"/>
      <c r="GU21" s="304"/>
      <c r="GV21" s="304"/>
      <c r="GW21" s="304"/>
      <c r="GX21" s="304"/>
      <c r="GY21" s="304"/>
      <c r="GZ21" s="304"/>
      <c r="HA21" s="304"/>
      <c r="HB21" s="304"/>
      <c r="HC21" s="304"/>
      <c r="HD21" s="304"/>
      <c r="HE21" s="304"/>
      <c r="HF21" s="304"/>
      <c r="HG21" s="304"/>
      <c r="HH21" s="304"/>
      <c r="HI21" s="304"/>
      <c r="HJ21" s="304"/>
      <c r="HK21" s="304"/>
      <c r="HL21" s="304"/>
      <c r="HM21" s="304"/>
      <c r="HN21" s="304"/>
      <c r="HO21" s="304"/>
      <c r="HP21" s="304"/>
      <c r="HQ21" s="304"/>
      <c r="HR21" s="304"/>
      <c r="HS21" s="304"/>
      <c r="HT21" s="304"/>
      <c r="HU21" s="304"/>
    </row>
    <row r="22" s="1" customFormat="1" spans="1:229">
      <c r="A22" s="191">
        <v>10121</v>
      </c>
      <c r="B22" s="326" t="s">
        <v>43</v>
      </c>
      <c r="C22" s="339">
        <v>62</v>
      </c>
      <c r="D22" s="323">
        <f t="shared" si="1"/>
        <v>0</v>
      </c>
      <c r="E22" s="324">
        <f t="shared" si="0"/>
        <v>0</v>
      </c>
      <c r="F22" s="328">
        <v>62</v>
      </c>
      <c r="G22" s="191">
        <v>216</v>
      </c>
      <c r="H22" s="326" t="s">
        <v>44</v>
      </c>
      <c r="I22" s="328">
        <v>1147</v>
      </c>
      <c r="J22" s="343">
        <f t="shared" ref="J22:J36" si="4">L22-I22</f>
        <v>0</v>
      </c>
      <c r="K22" s="208">
        <f t="shared" si="3"/>
        <v>0</v>
      </c>
      <c r="L22" s="350">
        <v>1147</v>
      </c>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c r="CW22" s="304"/>
      <c r="CX22" s="304"/>
      <c r="CY22" s="304"/>
      <c r="CZ22" s="304"/>
      <c r="DA22" s="304"/>
      <c r="DB22" s="304"/>
      <c r="DC22" s="304"/>
      <c r="DD22" s="304"/>
      <c r="DE22" s="304"/>
      <c r="DF22" s="304"/>
      <c r="DG22" s="304"/>
      <c r="DH22" s="304"/>
      <c r="DI22" s="304"/>
      <c r="DJ22" s="304"/>
      <c r="DK22" s="304"/>
      <c r="DL22" s="304"/>
      <c r="DM22" s="304"/>
      <c r="DN22" s="304"/>
      <c r="DO22" s="304"/>
      <c r="DP22" s="304"/>
      <c r="DQ22" s="304"/>
      <c r="DR22" s="304"/>
      <c r="DS22" s="304"/>
      <c r="DT22" s="304"/>
      <c r="DU22" s="304"/>
      <c r="DV22" s="304"/>
      <c r="DW22" s="304"/>
      <c r="DX22" s="304"/>
      <c r="DY22" s="304"/>
      <c r="DZ22" s="304"/>
      <c r="EA22" s="304"/>
      <c r="EB22" s="304"/>
      <c r="EC22" s="304"/>
      <c r="ED22" s="304"/>
      <c r="EE22" s="304"/>
      <c r="EF22" s="304"/>
      <c r="EG22" s="304"/>
      <c r="EH22" s="304"/>
      <c r="EI22" s="304"/>
      <c r="EJ22" s="304"/>
      <c r="EK22" s="304"/>
      <c r="EL22" s="304"/>
      <c r="EM22" s="304"/>
      <c r="EN22" s="304"/>
      <c r="EO22" s="304"/>
      <c r="EP22" s="304"/>
      <c r="EQ22" s="304"/>
      <c r="ER22" s="304"/>
      <c r="ES22" s="304"/>
      <c r="ET22" s="304"/>
      <c r="EU22" s="304"/>
      <c r="EV22" s="304"/>
      <c r="EW22" s="304"/>
      <c r="EX22" s="304"/>
      <c r="EY22" s="304"/>
      <c r="EZ22" s="304"/>
      <c r="FA22" s="304"/>
      <c r="FB22" s="304"/>
      <c r="FC22" s="304"/>
      <c r="FD22" s="304"/>
      <c r="FE22" s="304"/>
      <c r="FF22" s="304"/>
      <c r="FG22" s="304"/>
      <c r="FH22" s="304"/>
      <c r="FI22" s="304"/>
      <c r="FJ22" s="304"/>
      <c r="FK22" s="304"/>
      <c r="FL22" s="304"/>
      <c r="FM22" s="304"/>
      <c r="FN22" s="304"/>
      <c r="FO22" s="304"/>
      <c r="FP22" s="304"/>
      <c r="FQ22" s="304"/>
      <c r="FR22" s="304"/>
      <c r="FS22" s="304"/>
      <c r="FT22" s="304"/>
      <c r="FU22" s="304"/>
      <c r="FV22" s="304"/>
      <c r="FW22" s="304"/>
      <c r="FX22" s="304"/>
      <c r="FY22" s="304"/>
      <c r="FZ22" s="304"/>
      <c r="GA22" s="304"/>
      <c r="GB22" s="304"/>
      <c r="GC22" s="304"/>
      <c r="GD22" s="304"/>
      <c r="GE22" s="304"/>
      <c r="GF22" s="304"/>
      <c r="GG22" s="304"/>
      <c r="GH22" s="304"/>
      <c r="GI22" s="304"/>
      <c r="GJ22" s="304"/>
      <c r="GK22" s="304"/>
      <c r="GL22" s="304"/>
      <c r="GM22" s="304"/>
      <c r="GN22" s="304"/>
      <c r="GO22" s="304"/>
      <c r="GP22" s="304"/>
      <c r="GQ22" s="304"/>
      <c r="GR22" s="304"/>
      <c r="GS22" s="304"/>
      <c r="GT22" s="304"/>
      <c r="GU22" s="304"/>
      <c r="GV22" s="304"/>
      <c r="GW22" s="304"/>
      <c r="GX22" s="304"/>
      <c r="GY22" s="304"/>
      <c r="GZ22" s="304"/>
      <c r="HA22" s="304"/>
      <c r="HB22" s="304"/>
      <c r="HC22" s="304"/>
      <c r="HD22" s="304"/>
      <c r="HE22" s="304"/>
      <c r="HF22" s="304"/>
      <c r="HG22" s="304"/>
      <c r="HH22" s="304"/>
      <c r="HI22" s="304"/>
      <c r="HJ22" s="304"/>
      <c r="HK22" s="304"/>
      <c r="HL22" s="304"/>
      <c r="HM22" s="304"/>
      <c r="HN22" s="304"/>
      <c r="HO22" s="304"/>
      <c r="HP22" s="304"/>
      <c r="HQ22" s="304"/>
      <c r="HR22" s="304"/>
      <c r="HS22" s="304"/>
      <c r="HT22" s="304"/>
      <c r="HU22" s="304"/>
    </row>
    <row r="23" s="1" customFormat="1" spans="1:229">
      <c r="A23" s="191">
        <v>10199</v>
      </c>
      <c r="B23" s="326" t="s">
        <v>45</v>
      </c>
      <c r="C23" s="339">
        <v>0</v>
      </c>
      <c r="D23" s="323">
        <f t="shared" si="1"/>
        <v>0</v>
      </c>
      <c r="E23" s="324"/>
      <c r="F23" s="328"/>
      <c r="G23" s="191">
        <v>217</v>
      </c>
      <c r="H23" s="326" t="s">
        <v>46</v>
      </c>
      <c r="I23" s="328">
        <v>0</v>
      </c>
      <c r="J23" s="343">
        <f t="shared" si="4"/>
        <v>0</v>
      </c>
      <c r="K23" s="208"/>
      <c r="L23" s="350"/>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c r="BN23" s="304"/>
      <c r="BO23" s="304"/>
      <c r="BP23" s="304"/>
      <c r="BQ23" s="304"/>
      <c r="BR23" s="304"/>
      <c r="BS23" s="304"/>
      <c r="BT23" s="304"/>
      <c r="BU23" s="304"/>
      <c r="BV23" s="304"/>
      <c r="BW23" s="304"/>
      <c r="BX23" s="304"/>
      <c r="BY23" s="304"/>
      <c r="BZ23" s="304"/>
      <c r="CA23" s="304"/>
      <c r="CB23" s="304"/>
      <c r="CC23" s="304"/>
      <c r="CD23" s="304"/>
      <c r="CE23" s="304"/>
      <c r="CF23" s="304"/>
      <c r="CG23" s="304"/>
      <c r="CH23" s="304"/>
      <c r="CI23" s="304"/>
      <c r="CJ23" s="304"/>
      <c r="CK23" s="304"/>
      <c r="CL23" s="304"/>
      <c r="CM23" s="304"/>
      <c r="CN23" s="304"/>
      <c r="CO23" s="304"/>
      <c r="CP23" s="304"/>
      <c r="CQ23" s="304"/>
      <c r="CR23" s="304"/>
      <c r="CS23" s="304"/>
      <c r="CT23" s="304"/>
      <c r="CU23" s="304"/>
      <c r="CV23" s="304"/>
      <c r="CW23" s="304"/>
      <c r="CX23" s="304"/>
      <c r="CY23" s="304"/>
      <c r="CZ23" s="304"/>
      <c r="DA23" s="304"/>
      <c r="DB23" s="304"/>
      <c r="DC23" s="304"/>
      <c r="DD23" s="304"/>
      <c r="DE23" s="304"/>
      <c r="DF23" s="304"/>
      <c r="DG23" s="304"/>
      <c r="DH23" s="304"/>
      <c r="DI23" s="304"/>
      <c r="DJ23" s="304"/>
      <c r="DK23" s="304"/>
      <c r="DL23" s="304"/>
      <c r="DM23" s="304"/>
      <c r="DN23" s="304"/>
      <c r="DO23" s="304"/>
      <c r="DP23" s="304"/>
      <c r="DQ23" s="304"/>
      <c r="DR23" s="304"/>
      <c r="DS23" s="304"/>
      <c r="DT23" s="304"/>
      <c r="DU23" s="304"/>
      <c r="DV23" s="304"/>
      <c r="DW23" s="304"/>
      <c r="DX23" s="304"/>
      <c r="DY23" s="304"/>
      <c r="DZ23" s="304"/>
      <c r="EA23" s="304"/>
      <c r="EB23" s="304"/>
      <c r="EC23" s="304"/>
      <c r="ED23" s="304"/>
      <c r="EE23" s="304"/>
      <c r="EF23" s="304"/>
      <c r="EG23" s="304"/>
      <c r="EH23" s="304"/>
      <c r="EI23" s="304"/>
      <c r="EJ23" s="304"/>
      <c r="EK23" s="304"/>
      <c r="EL23" s="304"/>
      <c r="EM23" s="304"/>
      <c r="EN23" s="304"/>
      <c r="EO23" s="304"/>
      <c r="EP23" s="304"/>
      <c r="EQ23" s="304"/>
      <c r="ER23" s="304"/>
      <c r="ES23" s="304"/>
      <c r="ET23" s="304"/>
      <c r="EU23" s="304"/>
      <c r="EV23" s="304"/>
      <c r="EW23" s="304"/>
      <c r="EX23" s="304"/>
      <c r="EY23" s="304"/>
      <c r="EZ23" s="304"/>
      <c r="FA23" s="304"/>
      <c r="FB23" s="304"/>
      <c r="FC23" s="304"/>
      <c r="FD23" s="304"/>
      <c r="FE23" s="304"/>
      <c r="FF23" s="304"/>
      <c r="FG23" s="304"/>
      <c r="FH23" s="304"/>
      <c r="FI23" s="304"/>
      <c r="FJ23" s="304"/>
      <c r="FK23" s="304"/>
      <c r="FL23" s="304"/>
      <c r="FM23" s="304"/>
      <c r="FN23" s="304"/>
      <c r="FO23" s="304"/>
      <c r="FP23" s="304"/>
      <c r="FQ23" s="304"/>
      <c r="FR23" s="304"/>
      <c r="FS23" s="304"/>
      <c r="FT23" s="304"/>
      <c r="FU23" s="304"/>
      <c r="FV23" s="304"/>
      <c r="FW23" s="304"/>
      <c r="FX23" s="304"/>
      <c r="FY23" s="304"/>
      <c r="FZ23" s="304"/>
      <c r="GA23" s="304"/>
      <c r="GB23" s="304"/>
      <c r="GC23" s="304"/>
      <c r="GD23" s="304"/>
      <c r="GE23" s="304"/>
      <c r="GF23" s="304"/>
      <c r="GG23" s="304"/>
      <c r="GH23" s="304"/>
      <c r="GI23" s="304"/>
      <c r="GJ23" s="304"/>
      <c r="GK23" s="304"/>
      <c r="GL23" s="304"/>
      <c r="GM23" s="304"/>
      <c r="GN23" s="304"/>
      <c r="GO23" s="304"/>
      <c r="GP23" s="304"/>
      <c r="GQ23" s="304"/>
      <c r="GR23" s="304"/>
      <c r="GS23" s="304"/>
      <c r="GT23" s="304"/>
      <c r="GU23" s="304"/>
      <c r="GV23" s="304"/>
      <c r="GW23" s="304"/>
      <c r="GX23" s="304"/>
      <c r="GY23" s="304"/>
      <c r="GZ23" s="304"/>
      <c r="HA23" s="304"/>
      <c r="HB23" s="304"/>
      <c r="HC23" s="304"/>
      <c r="HD23" s="304"/>
      <c r="HE23" s="304"/>
      <c r="HF23" s="304"/>
      <c r="HG23" s="304"/>
      <c r="HH23" s="304"/>
      <c r="HI23" s="304"/>
      <c r="HJ23" s="304"/>
      <c r="HK23" s="304"/>
      <c r="HL23" s="304"/>
      <c r="HM23" s="304"/>
      <c r="HN23" s="304"/>
      <c r="HO23" s="304"/>
      <c r="HP23" s="304"/>
      <c r="HQ23" s="304"/>
      <c r="HR23" s="304"/>
      <c r="HS23" s="304"/>
      <c r="HT23" s="304"/>
      <c r="HU23" s="304"/>
    </row>
    <row r="24" s="1" customFormat="1" spans="1:229">
      <c r="A24" s="191">
        <v>103</v>
      </c>
      <c r="B24" s="340" t="s">
        <v>47</v>
      </c>
      <c r="C24" s="323">
        <v>49724</v>
      </c>
      <c r="D24" s="323">
        <f t="shared" ref="D24:D37" si="5">F24-C24</f>
        <v>0</v>
      </c>
      <c r="E24" s="324">
        <f t="shared" si="0"/>
        <v>0</v>
      </c>
      <c r="F24" s="325">
        <v>49724</v>
      </c>
      <c r="G24" s="191">
        <v>219</v>
      </c>
      <c r="H24" s="326" t="s">
        <v>48</v>
      </c>
      <c r="I24" s="325">
        <v>0</v>
      </c>
      <c r="J24" s="343">
        <f t="shared" si="4"/>
        <v>0</v>
      </c>
      <c r="K24" s="208"/>
      <c r="L24" s="350"/>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4"/>
      <c r="BR24" s="304"/>
      <c r="BS24" s="304"/>
      <c r="BT24" s="304"/>
      <c r="BU24" s="304"/>
      <c r="BV24" s="304"/>
      <c r="BW24" s="304"/>
      <c r="BX24" s="304"/>
      <c r="BY24" s="304"/>
      <c r="BZ24" s="304"/>
      <c r="CA24" s="304"/>
      <c r="CB24" s="304"/>
      <c r="CC24" s="304"/>
      <c r="CD24" s="304"/>
      <c r="CE24" s="304"/>
      <c r="CF24" s="304"/>
      <c r="CG24" s="304"/>
      <c r="CH24" s="304"/>
      <c r="CI24" s="304"/>
      <c r="CJ24" s="304"/>
      <c r="CK24" s="304"/>
      <c r="CL24" s="304"/>
      <c r="CM24" s="304"/>
      <c r="CN24" s="304"/>
      <c r="CO24" s="304"/>
      <c r="CP24" s="304"/>
      <c r="CQ24" s="304"/>
      <c r="CR24" s="304"/>
      <c r="CS24" s="304"/>
      <c r="CT24" s="304"/>
      <c r="CU24" s="304"/>
      <c r="CV24" s="304"/>
      <c r="CW24" s="304"/>
      <c r="CX24" s="304"/>
      <c r="CY24" s="304"/>
      <c r="CZ24" s="304"/>
      <c r="DA24" s="304"/>
      <c r="DB24" s="304"/>
      <c r="DC24" s="304"/>
      <c r="DD24" s="304"/>
      <c r="DE24" s="304"/>
      <c r="DF24" s="304"/>
      <c r="DG24" s="304"/>
      <c r="DH24" s="304"/>
      <c r="DI24" s="304"/>
      <c r="DJ24" s="304"/>
      <c r="DK24" s="304"/>
      <c r="DL24" s="304"/>
      <c r="DM24" s="304"/>
      <c r="DN24" s="304"/>
      <c r="DO24" s="304"/>
      <c r="DP24" s="304"/>
      <c r="DQ24" s="304"/>
      <c r="DR24" s="304"/>
      <c r="DS24" s="304"/>
      <c r="DT24" s="304"/>
      <c r="DU24" s="304"/>
      <c r="DV24" s="304"/>
      <c r="DW24" s="304"/>
      <c r="DX24" s="304"/>
      <c r="DY24" s="304"/>
      <c r="DZ24" s="304"/>
      <c r="EA24" s="304"/>
      <c r="EB24" s="304"/>
      <c r="EC24" s="304"/>
      <c r="ED24" s="304"/>
      <c r="EE24" s="304"/>
      <c r="EF24" s="304"/>
      <c r="EG24" s="304"/>
      <c r="EH24" s="304"/>
      <c r="EI24" s="304"/>
      <c r="EJ24" s="304"/>
      <c r="EK24" s="304"/>
      <c r="EL24" s="304"/>
      <c r="EM24" s="304"/>
      <c r="EN24" s="304"/>
      <c r="EO24" s="304"/>
      <c r="EP24" s="304"/>
      <c r="EQ24" s="304"/>
      <c r="ER24" s="304"/>
      <c r="ES24" s="304"/>
      <c r="ET24" s="304"/>
      <c r="EU24" s="304"/>
      <c r="EV24" s="304"/>
      <c r="EW24" s="304"/>
      <c r="EX24" s="304"/>
      <c r="EY24" s="304"/>
      <c r="EZ24" s="304"/>
      <c r="FA24" s="304"/>
      <c r="FB24" s="304"/>
      <c r="FC24" s="304"/>
      <c r="FD24" s="304"/>
      <c r="FE24" s="304"/>
      <c r="FF24" s="304"/>
      <c r="FG24" s="304"/>
      <c r="FH24" s="304"/>
      <c r="FI24" s="304"/>
      <c r="FJ24" s="304"/>
      <c r="FK24" s="304"/>
      <c r="FL24" s="304"/>
      <c r="FM24" s="304"/>
      <c r="FN24" s="304"/>
      <c r="FO24" s="304"/>
      <c r="FP24" s="304"/>
      <c r="FQ24" s="304"/>
      <c r="FR24" s="304"/>
      <c r="FS24" s="304"/>
      <c r="FT24" s="304"/>
      <c r="FU24" s="304"/>
      <c r="FV24" s="304"/>
      <c r="FW24" s="304"/>
      <c r="FX24" s="304"/>
      <c r="FY24" s="304"/>
      <c r="FZ24" s="304"/>
      <c r="GA24" s="304"/>
      <c r="GB24" s="304"/>
      <c r="GC24" s="304"/>
      <c r="GD24" s="304"/>
      <c r="GE24" s="304"/>
      <c r="GF24" s="304"/>
      <c r="GG24" s="304"/>
      <c r="GH24" s="304"/>
      <c r="GI24" s="304"/>
      <c r="GJ24" s="304"/>
      <c r="GK24" s="304"/>
      <c r="GL24" s="304"/>
      <c r="GM24" s="304"/>
      <c r="GN24" s="304"/>
      <c r="GO24" s="304"/>
      <c r="GP24" s="304"/>
      <c r="GQ24" s="304"/>
      <c r="GR24" s="304"/>
      <c r="GS24" s="304"/>
      <c r="GT24" s="304"/>
      <c r="GU24" s="304"/>
      <c r="GV24" s="304"/>
      <c r="GW24" s="304"/>
      <c r="GX24" s="304"/>
      <c r="GY24" s="304"/>
      <c r="GZ24" s="304"/>
      <c r="HA24" s="304"/>
      <c r="HB24" s="304"/>
      <c r="HC24" s="304"/>
      <c r="HD24" s="304"/>
      <c r="HE24" s="304"/>
      <c r="HF24" s="304"/>
      <c r="HG24" s="304"/>
      <c r="HH24" s="304"/>
      <c r="HI24" s="304"/>
      <c r="HJ24" s="304"/>
      <c r="HK24" s="304"/>
      <c r="HL24" s="304"/>
      <c r="HM24" s="304"/>
      <c r="HN24" s="304"/>
      <c r="HO24" s="304"/>
      <c r="HP24" s="304"/>
      <c r="HQ24" s="304"/>
      <c r="HR24" s="304"/>
      <c r="HS24" s="304"/>
      <c r="HT24" s="304"/>
      <c r="HU24" s="304"/>
    </row>
    <row r="25" s="1" customFormat="1" spans="1:229">
      <c r="A25" s="191">
        <v>10304</v>
      </c>
      <c r="B25" s="326" t="s">
        <v>49</v>
      </c>
      <c r="C25" s="327">
        <v>3236</v>
      </c>
      <c r="D25" s="323">
        <f t="shared" si="5"/>
        <v>0</v>
      </c>
      <c r="E25" s="324">
        <f t="shared" si="0"/>
        <v>0</v>
      </c>
      <c r="F25" s="328">
        <v>3236</v>
      </c>
      <c r="G25" s="191">
        <v>220</v>
      </c>
      <c r="H25" s="326" t="s">
        <v>50</v>
      </c>
      <c r="I25" s="328">
        <v>1876</v>
      </c>
      <c r="J25" s="343">
        <f t="shared" si="4"/>
        <v>0</v>
      </c>
      <c r="K25" s="208">
        <f t="shared" si="3"/>
        <v>0</v>
      </c>
      <c r="L25" s="350">
        <v>1876</v>
      </c>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4"/>
      <c r="BW25" s="304"/>
      <c r="BX25" s="304"/>
      <c r="BY25" s="304"/>
      <c r="BZ25" s="304"/>
      <c r="CA25" s="304"/>
      <c r="CB25" s="304"/>
      <c r="CC25" s="304"/>
      <c r="CD25" s="304"/>
      <c r="CE25" s="304"/>
      <c r="CF25" s="304"/>
      <c r="CG25" s="304"/>
      <c r="CH25" s="304"/>
      <c r="CI25" s="304"/>
      <c r="CJ25" s="304"/>
      <c r="CK25" s="304"/>
      <c r="CL25" s="304"/>
      <c r="CM25" s="304"/>
      <c r="CN25" s="304"/>
      <c r="CO25" s="304"/>
      <c r="CP25" s="304"/>
      <c r="CQ25" s="304"/>
      <c r="CR25" s="304"/>
      <c r="CS25" s="304"/>
      <c r="CT25" s="304"/>
      <c r="CU25" s="304"/>
      <c r="CV25" s="304"/>
      <c r="CW25" s="304"/>
      <c r="CX25" s="304"/>
      <c r="CY25" s="304"/>
      <c r="CZ25" s="304"/>
      <c r="DA25" s="304"/>
      <c r="DB25" s="304"/>
      <c r="DC25" s="304"/>
      <c r="DD25" s="304"/>
      <c r="DE25" s="304"/>
      <c r="DF25" s="304"/>
      <c r="DG25" s="304"/>
      <c r="DH25" s="304"/>
      <c r="DI25" s="304"/>
      <c r="DJ25" s="304"/>
      <c r="DK25" s="304"/>
      <c r="DL25" s="304"/>
      <c r="DM25" s="304"/>
      <c r="DN25" s="304"/>
      <c r="DO25" s="304"/>
      <c r="DP25" s="304"/>
      <c r="DQ25" s="304"/>
      <c r="DR25" s="304"/>
      <c r="DS25" s="304"/>
      <c r="DT25" s="304"/>
      <c r="DU25" s="304"/>
      <c r="DV25" s="304"/>
      <c r="DW25" s="304"/>
      <c r="DX25" s="304"/>
      <c r="DY25" s="304"/>
      <c r="DZ25" s="304"/>
      <c r="EA25" s="304"/>
      <c r="EB25" s="304"/>
      <c r="EC25" s="304"/>
      <c r="ED25" s="304"/>
      <c r="EE25" s="304"/>
      <c r="EF25" s="304"/>
      <c r="EG25" s="304"/>
      <c r="EH25" s="304"/>
      <c r="EI25" s="304"/>
      <c r="EJ25" s="304"/>
      <c r="EK25" s="304"/>
      <c r="EL25" s="304"/>
      <c r="EM25" s="304"/>
      <c r="EN25" s="304"/>
      <c r="EO25" s="304"/>
      <c r="EP25" s="304"/>
      <c r="EQ25" s="304"/>
      <c r="ER25" s="304"/>
      <c r="ES25" s="304"/>
      <c r="ET25" s="304"/>
      <c r="EU25" s="304"/>
      <c r="EV25" s="304"/>
      <c r="EW25" s="304"/>
      <c r="EX25" s="304"/>
      <c r="EY25" s="304"/>
      <c r="EZ25" s="304"/>
      <c r="FA25" s="304"/>
      <c r="FB25" s="304"/>
      <c r="FC25" s="304"/>
      <c r="FD25" s="304"/>
      <c r="FE25" s="304"/>
      <c r="FF25" s="304"/>
      <c r="FG25" s="304"/>
      <c r="FH25" s="304"/>
      <c r="FI25" s="304"/>
      <c r="FJ25" s="304"/>
      <c r="FK25" s="304"/>
      <c r="FL25" s="304"/>
      <c r="FM25" s="304"/>
      <c r="FN25" s="304"/>
      <c r="FO25" s="304"/>
      <c r="FP25" s="304"/>
      <c r="FQ25" s="304"/>
      <c r="FR25" s="304"/>
      <c r="FS25" s="304"/>
      <c r="FT25" s="304"/>
      <c r="FU25" s="304"/>
      <c r="FV25" s="304"/>
      <c r="FW25" s="304"/>
      <c r="FX25" s="304"/>
      <c r="FY25" s="304"/>
      <c r="FZ25" s="304"/>
      <c r="GA25" s="304"/>
      <c r="GB25" s="304"/>
      <c r="GC25" s="304"/>
      <c r="GD25" s="304"/>
      <c r="GE25" s="304"/>
      <c r="GF25" s="304"/>
      <c r="GG25" s="304"/>
      <c r="GH25" s="304"/>
      <c r="GI25" s="304"/>
      <c r="GJ25" s="304"/>
      <c r="GK25" s="304"/>
      <c r="GL25" s="304"/>
      <c r="GM25" s="304"/>
      <c r="GN25" s="304"/>
      <c r="GO25" s="304"/>
      <c r="GP25" s="304"/>
      <c r="GQ25" s="304"/>
      <c r="GR25" s="304"/>
      <c r="GS25" s="304"/>
      <c r="GT25" s="304"/>
      <c r="GU25" s="304"/>
      <c r="GV25" s="304"/>
      <c r="GW25" s="304"/>
      <c r="GX25" s="304"/>
      <c r="GY25" s="304"/>
      <c r="GZ25" s="304"/>
      <c r="HA25" s="304"/>
      <c r="HB25" s="304"/>
      <c r="HC25" s="304"/>
      <c r="HD25" s="304"/>
      <c r="HE25" s="304"/>
      <c r="HF25" s="304"/>
      <c r="HG25" s="304"/>
      <c r="HH25" s="304"/>
      <c r="HI25" s="304"/>
      <c r="HJ25" s="304"/>
      <c r="HK25" s="304"/>
      <c r="HL25" s="304"/>
      <c r="HM25" s="304"/>
      <c r="HN25" s="304"/>
      <c r="HO25" s="304"/>
      <c r="HP25" s="304"/>
      <c r="HQ25" s="304"/>
      <c r="HR25" s="304"/>
      <c r="HS25" s="304"/>
      <c r="HT25" s="304"/>
      <c r="HU25" s="304"/>
    </row>
    <row r="26" s="1" customFormat="1" spans="1:229">
      <c r="A26" s="191">
        <v>10305</v>
      </c>
      <c r="B26" s="326" t="s">
        <v>51</v>
      </c>
      <c r="C26" s="327">
        <v>5640</v>
      </c>
      <c r="D26" s="323">
        <f t="shared" si="5"/>
        <v>0</v>
      </c>
      <c r="E26" s="324">
        <f t="shared" si="0"/>
        <v>0</v>
      </c>
      <c r="F26" s="328">
        <v>5640</v>
      </c>
      <c r="G26" s="191">
        <v>221</v>
      </c>
      <c r="H26" s="326" t="s">
        <v>52</v>
      </c>
      <c r="I26" s="328">
        <v>14963</v>
      </c>
      <c r="J26" s="343">
        <f t="shared" si="4"/>
        <v>0</v>
      </c>
      <c r="K26" s="208">
        <f t="shared" si="3"/>
        <v>0</v>
      </c>
      <c r="L26" s="350">
        <v>14963</v>
      </c>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c r="BV26" s="304"/>
      <c r="BW26" s="304"/>
      <c r="BX26" s="304"/>
      <c r="BY26" s="304"/>
      <c r="BZ26" s="304"/>
      <c r="CA26" s="304"/>
      <c r="CB26" s="304"/>
      <c r="CC26" s="304"/>
      <c r="CD26" s="304"/>
      <c r="CE26" s="304"/>
      <c r="CF26" s="304"/>
      <c r="CG26" s="304"/>
      <c r="CH26" s="304"/>
      <c r="CI26" s="304"/>
      <c r="CJ26" s="304"/>
      <c r="CK26" s="304"/>
      <c r="CL26" s="304"/>
      <c r="CM26" s="304"/>
      <c r="CN26" s="304"/>
      <c r="CO26" s="304"/>
      <c r="CP26" s="304"/>
      <c r="CQ26" s="304"/>
      <c r="CR26" s="304"/>
      <c r="CS26" s="304"/>
      <c r="CT26" s="304"/>
      <c r="CU26" s="304"/>
      <c r="CV26" s="304"/>
      <c r="CW26" s="304"/>
      <c r="CX26" s="304"/>
      <c r="CY26" s="304"/>
      <c r="CZ26" s="304"/>
      <c r="DA26" s="304"/>
      <c r="DB26" s="304"/>
      <c r="DC26" s="304"/>
      <c r="DD26" s="304"/>
      <c r="DE26" s="304"/>
      <c r="DF26" s="304"/>
      <c r="DG26" s="304"/>
      <c r="DH26" s="304"/>
      <c r="DI26" s="304"/>
      <c r="DJ26" s="304"/>
      <c r="DK26" s="304"/>
      <c r="DL26" s="304"/>
      <c r="DM26" s="304"/>
      <c r="DN26" s="304"/>
      <c r="DO26" s="304"/>
      <c r="DP26" s="304"/>
      <c r="DQ26" s="304"/>
      <c r="DR26" s="304"/>
      <c r="DS26" s="304"/>
      <c r="DT26" s="304"/>
      <c r="DU26" s="304"/>
      <c r="DV26" s="304"/>
      <c r="DW26" s="304"/>
      <c r="DX26" s="304"/>
      <c r="DY26" s="304"/>
      <c r="DZ26" s="304"/>
      <c r="EA26" s="304"/>
      <c r="EB26" s="304"/>
      <c r="EC26" s="304"/>
      <c r="ED26" s="304"/>
      <c r="EE26" s="304"/>
      <c r="EF26" s="304"/>
      <c r="EG26" s="304"/>
      <c r="EH26" s="304"/>
      <c r="EI26" s="304"/>
      <c r="EJ26" s="304"/>
      <c r="EK26" s="304"/>
      <c r="EL26" s="304"/>
      <c r="EM26" s="304"/>
      <c r="EN26" s="304"/>
      <c r="EO26" s="304"/>
      <c r="EP26" s="304"/>
      <c r="EQ26" s="304"/>
      <c r="ER26" s="304"/>
      <c r="ES26" s="304"/>
      <c r="ET26" s="304"/>
      <c r="EU26" s="304"/>
      <c r="EV26" s="304"/>
      <c r="EW26" s="304"/>
      <c r="EX26" s="304"/>
      <c r="EY26" s="304"/>
      <c r="EZ26" s="304"/>
      <c r="FA26" s="304"/>
      <c r="FB26" s="304"/>
      <c r="FC26" s="304"/>
      <c r="FD26" s="304"/>
      <c r="FE26" s="304"/>
      <c r="FF26" s="304"/>
      <c r="FG26" s="304"/>
      <c r="FH26" s="304"/>
      <c r="FI26" s="304"/>
      <c r="FJ26" s="304"/>
      <c r="FK26" s="304"/>
      <c r="FL26" s="304"/>
      <c r="FM26" s="304"/>
      <c r="FN26" s="304"/>
      <c r="FO26" s="304"/>
      <c r="FP26" s="304"/>
      <c r="FQ26" s="304"/>
      <c r="FR26" s="304"/>
      <c r="FS26" s="304"/>
      <c r="FT26" s="304"/>
      <c r="FU26" s="304"/>
      <c r="FV26" s="304"/>
      <c r="FW26" s="304"/>
      <c r="FX26" s="304"/>
      <c r="FY26" s="304"/>
      <c r="FZ26" s="304"/>
      <c r="GA26" s="304"/>
      <c r="GB26" s="304"/>
      <c r="GC26" s="304"/>
      <c r="GD26" s="304"/>
      <c r="GE26" s="304"/>
      <c r="GF26" s="304"/>
      <c r="GG26" s="304"/>
      <c r="GH26" s="304"/>
      <c r="GI26" s="304"/>
      <c r="GJ26" s="304"/>
      <c r="GK26" s="304"/>
      <c r="GL26" s="304"/>
      <c r="GM26" s="304"/>
      <c r="GN26" s="304"/>
      <c r="GO26" s="304"/>
      <c r="GP26" s="304"/>
      <c r="GQ26" s="304"/>
      <c r="GR26" s="304"/>
      <c r="GS26" s="304"/>
      <c r="GT26" s="304"/>
      <c r="GU26" s="304"/>
      <c r="GV26" s="304"/>
      <c r="GW26" s="304"/>
      <c r="GX26" s="304"/>
      <c r="GY26" s="304"/>
      <c r="GZ26" s="304"/>
      <c r="HA26" s="304"/>
      <c r="HB26" s="304"/>
      <c r="HC26" s="304"/>
      <c r="HD26" s="304"/>
      <c r="HE26" s="304"/>
      <c r="HF26" s="304"/>
      <c r="HG26" s="304"/>
      <c r="HH26" s="304"/>
      <c r="HI26" s="304"/>
      <c r="HJ26" s="304"/>
      <c r="HK26" s="304"/>
      <c r="HL26" s="304"/>
      <c r="HM26" s="304"/>
      <c r="HN26" s="304"/>
      <c r="HO26" s="304"/>
      <c r="HP26" s="304"/>
      <c r="HQ26" s="304"/>
      <c r="HR26" s="304"/>
      <c r="HS26" s="304"/>
      <c r="HT26" s="304"/>
      <c r="HU26" s="304"/>
    </row>
    <row r="27" s="1" customFormat="1" spans="1:229">
      <c r="A27" s="191">
        <v>10306</v>
      </c>
      <c r="B27" s="216" t="s">
        <v>53</v>
      </c>
      <c r="C27" s="327">
        <v>0</v>
      </c>
      <c r="D27" s="323">
        <f t="shared" si="5"/>
        <v>0</v>
      </c>
      <c r="E27" s="324"/>
      <c r="F27" s="328">
        <v>0</v>
      </c>
      <c r="G27" s="191">
        <v>222</v>
      </c>
      <c r="H27" s="326" t="s">
        <v>54</v>
      </c>
      <c r="I27" s="328">
        <v>1055</v>
      </c>
      <c r="J27" s="343">
        <f t="shared" si="4"/>
        <v>0</v>
      </c>
      <c r="K27" s="208">
        <f t="shared" si="3"/>
        <v>0</v>
      </c>
      <c r="L27" s="350">
        <v>1055</v>
      </c>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304"/>
      <c r="CB27" s="304"/>
      <c r="CC27" s="304"/>
      <c r="CD27" s="304"/>
      <c r="CE27" s="304"/>
      <c r="CF27" s="304"/>
      <c r="CG27" s="304"/>
      <c r="CH27" s="304"/>
      <c r="CI27" s="304"/>
      <c r="CJ27" s="304"/>
      <c r="CK27" s="304"/>
      <c r="CL27" s="304"/>
      <c r="CM27" s="304"/>
      <c r="CN27" s="304"/>
      <c r="CO27" s="304"/>
      <c r="CP27" s="304"/>
      <c r="CQ27" s="304"/>
      <c r="CR27" s="304"/>
      <c r="CS27" s="304"/>
      <c r="CT27" s="304"/>
      <c r="CU27" s="304"/>
      <c r="CV27" s="304"/>
      <c r="CW27" s="304"/>
      <c r="CX27" s="304"/>
      <c r="CY27" s="304"/>
      <c r="CZ27" s="304"/>
      <c r="DA27" s="304"/>
      <c r="DB27" s="304"/>
      <c r="DC27" s="304"/>
      <c r="DD27" s="304"/>
      <c r="DE27" s="304"/>
      <c r="DF27" s="304"/>
      <c r="DG27" s="304"/>
      <c r="DH27" s="304"/>
      <c r="DI27" s="304"/>
      <c r="DJ27" s="304"/>
      <c r="DK27" s="304"/>
      <c r="DL27" s="304"/>
      <c r="DM27" s="304"/>
      <c r="DN27" s="304"/>
      <c r="DO27" s="304"/>
      <c r="DP27" s="304"/>
      <c r="DQ27" s="304"/>
      <c r="DR27" s="304"/>
      <c r="DS27" s="304"/>
      <c r="DT27" s="304"/>
      <c r="DU27" s="304"/>
      <c r="DV27" s="304"/>
      <c r="DW27" s="304"/>
      <c r="DX27" s="304"/>
      <c r="DY27" s="304"/>
      <c r="DZ27" s="304"/>
      <c r="EA27" s="304"/>
      <c r="EB27" s="304"/>
      <c r="EC27" s="304"/>
      <c r="ED27" s="304"/>
      <c r="EE27" s="304"/>
      <c r="EF27" s="304"/>
      <c r="EG27" s="304"/>
      <c r="EH27" s="304"/>
      <c r="EI27" s="304"/>
      <c r="EJ27" s="304"/>
      <c r="EK27" s="304"/>
      <c r="EL27" s="304"/>
      <c r="EM27" s="304"/>
      <c r="EN27" s="304"/>
      <c r="EO27" s="304"/>
      <c r="EP27" s="304"/>
      <c r="EQ27" s="304"/>
      <c r="ER27" s="304"/>
      <c r="ES27" s="304"/>
      <c r="ET27" s="304"/>
      <c r="EU27" s="304"/>
      <c r="EV27" s="304"/>
      <c r="EW27" s="304"/>
      <c r="EX27" s="304"/>
      <c r="EY27" s="304"/>
      <c r="EZ27" s="304"/>
      <c r="FA27" s="304"/>
      <c r="FB27" s="304"/>
      <c r="FC27" s="304"/>
      <c r="FD27" s="304"/>
      <c r="FE27" s="304"/>
      <c r="FF27" s="304"/>
      <c r="FG27" s="304"/>
      <c r="FH27" s="304"/>
      <c r="FI27" s="304"/>
      <c r="FJ27" s="304"/>
      <c r="FK27" s="304"/>
      <c r="FL27" s="304"/>
      <c r="FM27" s="304"/>
      <c r="FN27" s="304"/>
      <c r="FO27" s="304"/>
      <c r="FP27" s="304"/>
      <c r="FQ27" s="304"/>
      <c r="FR27" s="304"/>
      <c r="FS27" s="304"/>
      <c r="FT27" s="304"/>
      <c r="FU27" s="304"/>
      <c r="FV27" s="304"/>
      <c r="FW27" s="304"/>
      <c r="FX27" s="304"/>
      <c r="FY27" s="304"/>
      <c r="FZ27" s="304"/>
      <c r="GA27" s="304"/>
      <c r="GB27" s="304"/>
      <c r="GC27" s="304"/>
      <c r="GD27" s="304"/>
      <c r="GE27" s="304"/>
      <c r="GF27" s="304"/>
      <c r="GG27" s="304"/>
      <c r="GH27" s="304"/>
      <c r="GI27" s="304"/>
      <c r="GJ27" s="304"/>
      <c r="GK27" s="304"/>
      <c r="GL27" s="304"/>
      <c r="GM27" s="304"/>
      <c r="GN27" s="304"/>
      <c r="GO27" s="304"/>
      <c r="GP27" s="304"/>
      <c r="GQ27" s="304"/>
      <c r="GR27" s="304"/>
      <c r="GS27" s="304"/>
      <c r="GT27" s="304"/>
      <c r="GU27" s="304"/>
      <c r="GV27" s="304"/>
      <c r="GW27" s="304"/>
      <c r="GX27" s="304"/>
      <c r="GY27" s="304"/>
      <c r="GZ27" s="304"/>
      <c r="HA27" s="304"/>
      <c r="HB27" s="304"/>
      <c r="HC27" s="304"/>
      <c r="HD27" s="304"/>
      <c r="HE27" s="304"/>
      <c r="HF27" s="304"/>
      <c r="HG27" s="304"/>
      <c r="HH27" s="304"/>
      <c r="HI27" s="304"/>
      <c r="HJ27" s="304"/>
      <c r="HK27" s="304"/>
      <c r="HL27" s="304"/>
      <c r="HM27" s="304"/>
      <c r="HN27" s="304"/>
      <c r="HO27" s="304"/>
      <c r="HP27" s="304"/>
      <c r="HQ27" s="304"/>
      <c r="HR27" s="304"/>
      <c r="HS27" s="304"/>
      <c r="HT27" s="304"/>
      <c r="HU27" s="304"/>
    </row>
    <row r="28" s="1" customFormat="1" spans="1:229">
      <c r="A28" s="191">
        <v>10307</v>
      </c>
      <c r="B28" s="326" t="s">
        <v>55</v>
      </c>
      <c r="C28" s="327">
        <v>36924</v>
      </c>
      <c r="D28" s="323">
        <f t="shared" si="5"/>
        <v>0</v>
      </c>
      <c r="E28" s="324">
        <f t="shared" si="0"/>
        <v>0</v>
      </c>
      <c r="F28" s="328">
        <v>36924</v>
      </c>
      <c r="G28" s="191">
        <v>224</v>
      </c>
      <c r="H28" s="326" t="s">
        <v>56</v>
      </c>
      <c r="I28" s="328">
        <v>1686</v>
      </c>
      <c r="J28" s="343">
        <f t="shared" si="4"/>
        <v>0</v>
      </c>
      <c r="K28" s="208">
        <f t="shared" si="3"/>
        <v>0</v>
      </c>
      <c r="L28" s="350">
        <v>1686</v>
      </c>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c r="BG28" s="304"/>
      <c r="BH28" s="304"/>
      <c r="BI28" s="304"/>
      <c r="BJ28" s="304"/>
      <c r="BK28" s="304"/>
      <c r="BL28" s="304"/>
      <c r="BM28" s="304"/>
      <c r="BN28" s="304"/>
      <c r="BO28" s="304"/>
      <c r="BP28" s="304"/>
      <c r="BQ28" s="304"/>
      <c r="BR28" s="304"/>
      <c r="BS28" s="304"/>
      <c r="BT28" s="304"/>
      <c r="BU28" s="304"/>
      <c r="BV28" s="304"/>
      <c r="BW28" s="304"/>
      <c r="BX28" s="304"/>
      <c r="BY28" s="304"/>
      <c r="BZ28" s="304"/>
      <c r="CA28" s="304"/>
      <c r="CB28" s="304"/>
      <c r="CC28" s="304"/>
      <c r="CD28" s="304"/>
      <c r="CE28" s="304"/>
      <c r="CF28" s="304"/>
      <c r="CG28" s="304"/>
      <c r="CH28" s="304"/>
      <c r="CI28" s="304"/>
      <c r="CJ28" s="304"/>
      <c r="CK28" s="304"/>
      <c r="CL28" s="304"/>
      <c r="CM28" s="304"/>
      <c r="CN28" s="304"/>
      <c r="CO28" s="304"/>
      <c r="CP28" s="304"/>
      <c r="CQ28" s="304"/>
      <c r="CR28" s="304"/>
      <c r="CS28" s="304"/>
      <c r="CT28" s="304"/>
      <c r="CU28" s="304"/>
      <c r="CV28" s="304"/>
      <c r="CW28" s="304"/>
      <c r="CX28" s="304"/>
      <c r="CY28" s="304"/>
      <c r="CZ28" s="304"/>
      <c r="DA28" s="304"/>
      <c r="DB28" s="304"/>
      <c r="DC28" s="304"/>
      <c r="DD28" s="304"/>
      <c r="DE28" s="304"/>
      <c r="DF28" s="304"/>
      <c r="DG28" s="304"/>
      <c r="DH28" s="304"/>
      <c r="DI28" s="304"/>
      <c r="DJ28" s="304"/>
      <c r="DK28" s="304"/>
      <c r="DL28" s="304"/>
      <c r="DM28" s="304"/>
      <c r="DN28" s="304"/>
      <c r="DO28" s="304"/>
      <c r="DP28" s="304"/>
      <c r="DQ28" s="304"/>
      <c r="DR28" s="304"/>
      <c r="DS28" s="304"/>
      <c r="DT28" s="304"/>
      <c r="DU28" s="304"/>
      <c r="DV28" s="304"/>
      <c r="DW28" s="304"/>
      <c r="DX28" s="304"/>
      <c r="DY28" s="304"/>
      <c r="DZ28" s="304"/>
      <c r="EA28" s="304"/>
      <c r="EB28" s="304"/>
      <c r="EC28" s="304"/>
      <c r="ED28" s="304"/>
      <c r="EE28" s="304"/>
      <c r="EF28" s="304"/>
      <c r="EG28" s="304"/>
      <c r="EH28" s="304"/>
      <c r="EI28" s="304"/>
      <c r="EJ28" s="304"/>
      <c r="EK28" s="304"/>
      <c r="EL28" s="304"/>
      <c r="EM28" s="304"/>
      <c r="EN28" s="304"/>
      <c r="EO28" s="304"/>
      <c r="EP28" s="304"/>
      <c r="EQ28" s="304"/>
      <c r="ER28" s="304"/>
      <c r="ES28" s="304"/>
      <c r="ET28" s="304"/>
      <c r="EU28" s="304"/>
      <c r="EV28" s="304"/>
      <c r="EW28" s="304"/>
      <c r="EX28" s="304"/>
      <c r="EY28" s="304"/>
      <c r="EZ28" s="304"/>
      <c r="FA28" s="304"/>
      <c r="FB28" s="304"/>
      <c r="FC28" s="304"/>
      <c r="FD28" s="304"/>
      <c r="FE28" s="304"/>
      <c r="FF28" s="304"/>
      <c r="FG28" s="304"/>
      <c r="FH28" s="304"/>
      <c r="FI28" s="304"/>
      <c r="FJ28" s="304"/>
      <c r="FK28" s="304"/>
      <c r="FL28" s="304"/>
      <c r="FM28" s="304"/>
      <c r="FN28" s="304"/>
      <c r="FO28" s="304"/>
      <c r="FP28" s="304"/>
      <c r="FQ28" s="304"/>
      <c r="FR28" s="304"/>
      <c r="FS28" s="304"/>
      <c r="FT28" s="304"/>
      <c r="FU28" s="304"/>
      <c r="FV28" s="304"/>
      <c r="FW28" s="304"/>
      <c r="FX28" s="304"/>
      <c r="FY28" s="304"/>
      <c r="FZ28" s="304"/>
      <c r="GA28" s="304"/>
      <c r="GB28" s="304"/>
      <c r="GC28" s="304"/>
      <c r="GD28" s="304"/>
      <c r="GE28" s="304"/>
      <c r="GF28" s="304"/>
      <c r="GG28" s="304"/>
      <c r="GH28" s="304"/>
      <c r="GI28" s="304"/>
      <c r="GJ28" s="304"/>
      <c r="GK28" s="304"/>
      <c r="GL28" s="304"/>
      <c r="GM28" s="304"/>
      <c r="GN28" s="304"/>
      <c r="GO28" s="304"/>
      <c r="GP28" s="304"/>
      <c r="GQ28" s="304"/>
      <c r="GR28" s="304"/>
      <c r="GS28" s="304"/>
      <c r="GT28" s="304"/>
      <c r="GU28" s="304"/>
      <c r="GV28" s="304"/>
      <c r="GW28" s="304"/>
      <c r="GX28" s="304"/>
      <c r="GY28" s="304"/>
      <c r="GZ28" s="304"/>
      <c r="HA28" s="304"/>
      <c r="HB28" s="304"/>
      <c r="HC28" s="304"/>
      <c r="HD28" s="304"/>
      <c r="HE28" s="304"/>
      <c r="HF28" s="304"/>
      <c r="HG28" s="304"/>
      <c r="HH28" s="304"/>
      <c r="HI28" s="304"/>
      <c r="HJ28" s="304"/>
      <c r="HK28" s="304"/>
      <c r="HL28" s="304"/>
      <c r="HM28" s="304"/>
      <c r="HN28" s="304"/>
      <c r="HO28" s="304"/>
      <c r="HP28" s="304"/>
      <c r="HQ28" s="304"/>
      <c r="HR28" s="304"/>
      <c r="HS28" s="304"/>
      <c r="HT28" s="304"/>
      <c r="HU28" s="304"/>
    </row>
    <row r="29" s="1" customFormat="1" spans="1:229">
      <c r="A29" s="191">
        <v>10308</v>
      </c>
      <c r="B29" s="326" t="s">
        <v>57</v>
      </c>
      <c r="C29" s="327">
        <v>0</v>
      </c>
      <c r="D29" s="323">
        <f t="shared" si="5"/>
        <v>0</v>
      </c>
      <c r="E29" s="324"/>
      <c r="F29" s="328"/>
      <c r="G29" s="191">
        <v>229</v>
      </c>
      <c r="H29" s="326" t="s">
        <v>58</v>
      </c>
      <c r="I29" s="328">
        <v>160</v>
      </c>
      <c r="J29" s="343">
        <f t="shared" si="4"/>
        <v>0</v>
      </c>
      <c r="K29" s="208">
        <f t="shared" si="3"/>
        <v>0</v>
      </c>
      <c r="L29" s="343">
        <v>160</v>
      </c>
      <c r="M29" s="351"/>
      <c r="N29" s="345"/>
      <c r="O29" s="352"/>
      <c r="P29" s="353"/>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304"/>
      <c r="CN29" s="304"/>
      <c r="CO29" s="304"/>
      <c r="CP29" s="304"/>
      <c r="CQ29" s="304"/>
      <c r="CR29" s="304"/>
      <c r="CS29" s="304"/>
      <c r="CT29" s="304"/>
      <c r="CU29" s="304"/>
      <c r="CV29" s="304"/>
      <c r="CW29" s="304"/>
      <c r="CX29" s="304"/>
      <c r="CY29" s="304"/>
      <c r="CZ29" s="304"/>
      <c r="DA29" s="304"/>
      <c r="DB29" s="304"/>
      <c r="DC29" s="304"/>
      <c r="DD29" s="304"/>
      <c r="DE29" s="304"/>
      <c r="DF29" s="304"/>
      <c r="DG29" s="304"/>
      <c r="DH29" s="304"/>
      <c r="DI29" s="304"/>
      <c r="DJ29" s="304"/>
      <c r="DK29" s="304"/>
      <c r="DL29" s="304"/>
      <c r="DM29" s="304"/>
      <c r="DN29" s="304"/>
      <c r="DO29" s="304"/>
      <c r="DP29" s="304"/>
      <c r="DQ29" s="304"/>
      <c r="DR29" s="304"/>
      <c r="DS29" s="304"/>
      <c r="DT29" s="304"/>
      <c r="DU29" s="304"/>
      <c r="DV29" s="304"/>
      <c r="DW29" s="304"/>
      <c r="DX29" s="304"/>
      <c r="DY29" s="304"/>
      <c r="DZ29" s="304"/>
      <c r="EA29" s="304"/>
      <c r="EB29" s="304"/>
      <c r="EC29" s="304"/>
      <c r="ED29" s="304"/>
      <c r="EE29" s="304"/>
      <c r="EF29" s="304"/>
      <c r="EG29" s="304"/>
      <c r="EH29" s="304"/>
      <c r="EI29" s="304"/>
      <c r="EJ29" s="304"/>
      <c r="EK29" s="304"/>
      <c r="EL29" s="304"/>
      <c r="EM29" s="304"/>
      <c r="EN29" s="304"/>
      <c r="EO29" s="304"/>
      <c r="EP29" s="304"/>
      <c r="EQ29" s="304"/>
      <c r="ER29" s="304"/>
      <c r="ES29" s="304"/>
      <c r="ET29" s="304"/>
      <c r="EU29" s="304"/>
      <c r="EV29" s="304"/>
      <c r="EW29" s="304"/>
      <c r="EX29" s="304"/>
      <c r="EY29" s="304"/>
      <c r="EZ29" s="304"/>
      <c r="FA29" s="304"/>
      <c r="FB29" s="304"/>
      <c r="FC29" s="304"/>
      <c r="FD29" s="304"/>
      <c r="FE29" s="304"/>
      <c r="FF29" s="304"/>
      <c r="FG29" s="304"/>
      <c r="FH29" s="304"/>
      <c r="FI29" s="304"/>
      <c r="FJ29" s="304"/>
      <c r="FK29" s="304"/>
      <c r="FL29" s="304"/>
      <c r="FM29" s="304"/>
      <c r="FN29" s="304"/>
      <c r="FO29" s="304"/>
      <c r="FP29" s="304"/>
      <c r="FQ29" s="304"/>
      <c r="FR29" s="304"/>
      <c r="FS29" s="304"/>
      <c r="FT29" s="304"/>
      <c r="FU29" s="304"/>
      <c r="FV29" s="304"/>
      <c r="FW29" s="304"/>
      <c r="FX29" s="304"/>
      <c r="FY29" s="304"/>
      <c r="FZ29" s="304"/>
      <c r="GA29" s="304"/>
      <c r="GB29" s="304"/>
      <c r="GC29" s="304"/>
      <c r="GD29" s="304"/>
      <c r="GE29" s="304"/>
      <c r="GF29" s="304"/>
      <c r="GG29" s="304"/>
      <c r="GH29" s="304"/>
      <c r="GI29" s="304"/>
      <c r="GJ29" s="304"/>
      <c r="GK29" s="304"/>
      <c r="GL29" s="304"/>
      <c r="GM29" s="304"/>
      <c r="GN29" s="304"/>
      <c r="GO29" s="304"/>
      <c r="GP29" s="304"/>
      <c r="GQ29" s="304"/>
      <c r="GR29" s="304"/>
      <c r="GS29" s="304"/>
      <c r="GT29" s="304"/>
      <c r="GU29" s="304"/>
      <c r="GV29" s="304"/>
      <c r="GW29" s="304"/>
      <c r="GX29" s="304"/>
      <c r="GY29" s="304"/>
      <c r="GZ29" s="304"/>
      <c r="HA29" s="304"/>
      <c r="HB29" s="304"/>
      <c r="HC29" s="304"/>
      <c r="HD29" s="304"/>
      <c r="HE29" s="304"/>
      <c r="HF29" s="304"/>
      <c r="HG29" s="304"/>
      <c r="HH29" s="304"/>
      <c r="HI29" s="304"/>
      <c r="HJ29" s="304"/>
      <c r="HK29" s="304"/>
      <c r="HL29" s="304"/>
      <c r="HM29" s="304"/>
      <c r="HN29" s="304"/>
      <c r="HO29" s="304"/>
      <c r="HP29" s="304"/>
      <c r="HQ29" s="304"/>
      <c r="HR29" s="304"/>
      <c r="HS29" s="304"/>
      <c r="HT29" s="304"/>
      <c r="HU29" s="304"/>
    </row>
    <row r="30" s="1" customFormat="1" spans="1:229">
      <c r="A30" s="191">
        <v>10399</v>
      </c>
      <c r="B30" s="326" t="s">
        <v>59</v>
      </c>
      <c r="C30" s="327">
        <v>1318</v>
      </c>
      <c r="D30" s="323">
        <f t="shared" si="5"/>
        <v>-1171</v>
      </c>
      <c r="E30" s="324">
        <f t="shared" si="0"/>
        <v>-0.888467374810319</v>
      </c>
      <c r="F30" s="328">
        <v>147</v>
      </c>
      <c r="G30" s="191">
        <v>232</v>
      </c>
      <c r="H30" s="326" t="s">
        <v>60</v>
      </c>
      <c r="I30" s="328">
        <v>2323</v>
      </c>
      <c r="J30" s="343">
        <f t="shared" si="4"/>
        <v>0</v>
      </c>
      <c r="K30" s="208">
        <f t="shared" si="3"/>
        <v>0</v>
      </c>
      <c r="L30" s="343">
        <v>2323</v>
      </c>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304"/>
      <c r="CO30" s="304"/>
      <c r="CP30" s="304"/>
      <c r="CQ30" s="304"/>
      <c r="CR30" s="304"/>
      <c r="CS30" s="304"/>
      <c r="CT30" s="304"/>
      <c r="CU30" s="304"/>
      <c r="CV30" s="304"/>
      <c r="CW30" s="304"/>
      <c r="CX30" s="304"/>
      <c r="CY30" s="304"/>
      <c r="CZ30" s="304"/>
      <c r="DA30" s="304"/>
      <c r="DB30" s="304"/>
      <c r="DC30" s="304"/>
      <c r="DD30" s="304"/>
      <c r="DE30" s="304"/>
      <c r="DF30" s="304"/>
      <c r="DG30" s="304"/>
      <c r="DH30" s="304"/>
      <c r="DI30" s="304"/>
      <c r="DJ30" s="304"/>
      <c r="DK30" s="304"/>
      <c r="DL30" s="304"/>
      <c r="DM30" s="304"/>
      <c r="DN30" s="304"/>
      <c r="DO30" s="304"/>
      <c r="DP30" s="304"/>
      <c r="DQ30" s="304"/>
      <c r="DR30" s="304"/>
      <c r="DS30" s="304"/>
      <c r="DT30" s="304"/>
      <c r="DU30" s="304"/>
      <c r="DV30" s="304"/>
      <c r="DW30" s="304"/>
      <c r="DX30" s="304"/>
      <c r="DY30" s="304"/>
      <c r="DZ30" s="304"/>
      <c r="EA30" s="304"/>
      <c r="EB30" s="304"/>
      <c r="EC30" s="304"/>
      <c r="ED30" s="304"/>
      <c r="EE30" s="304"/>
      <c r="EF30" s="304"/>
      <c r="EG30" s="304"/>
      <c r="EH30" s="304"/>
      <c r="EI30" s="304"/>
      <c r="EJ30" s="304"/>
      <c r="EK30" s="304"/>
      <c r="EL30" s="304"/>
      <c r="EM30" s="304"/>
      <c r="EN30" s="304"/>
      <c r="EO30" s="304"/>
      <c r="EP30" s="304"/>
      <c r="EQ30" s="304"/>
      <c r="ER30" s="304"/>
      <c r="ES30" s="304"/>
      <c r="ET30" s="304"/>
      <c r="EU30" s="304"/>
      <c r="EV30" s="304"/>
      <c r="EW30" s="304"/>
      <c r="EX30" s="304"/>
      <c r="EY30" s="304"/>
      <c r="EZ30" s="304"/>
      <c r="FA30" s="304"/>
      <c r="FB30" s="304"/>
      <c r="FC30" s="304"/>
      <c r="FD30" s="304"/>
      <c r="FE30" s="304"/>
      <c r="FF30" s="304"/>
      <c r="FG30" s="304"/>
      <c r="FH30" s="304"/>
      <c r="FI30" s="304"/>
      <c r="FJ30" s="304"/>
      <c r="FK30" s="304"/>
      <c r="FL30" s="304"/>
      <c r="FM30" s="304"/>
      <c r="FN30" s="304"/>
      <c r="FO30" s="304"/>
      <c r="FP30" s="304"/>
      <c r="FQ30" s="304"/>
      <c r="FR30" s="304"/>
      <c r="FS30" s="304"/>
      <c r="FT30" s="304"/>
      <c r="FU30" s="304"/>
      <c r="FV30" s="304"/>
      <c r="FW30" s="304"/>
      <c r="FX30" s="304"/>
      <c r="FY30" s="304"/>
      <c r="FZ30" s="304"/>
      <c r="GA30" s="304"/>
      <c r="GB30" s="304"/>
      <c r="GC30" s="304"/>
      <c r="GD30" s="304"/>
      <c r="GE30" s="304"/>
      <c r="GF30" s="304"/>
      <c r="GG30" s="304"/>
      <c r="GH30" s="304"/>
      <c r="GI30" s="304"/>
      <c r="GJ30" s="304"/>
      <c r="GK30" s="304"/>
      <c r="GL30" s="304"/>
      <c r="GM30" s="304"/>
      <c r="GN30" s="304"/>
      <c r="GO30" s="304"/>
      <c r="GP30" s="304"/>
      <c r="GQ30" s="304"/>
      <c r="GR30" s="304"/>
      <c r="GS30" s="304"/>
      <c r="GT30" s="304"/>
      <c r="GU30" s="304"/>
      <c r="GV30" s="304"/>
      <c r="GW30" s="304"/>
      <c r="GX30" s="304"/>
      <c r="GY30" s="304"/>
      <c r="GZ30" s="304"/>
      <c r="HA30" s="304"/>
      <c r="HB30" s="304"/>
      <c r="HC30" s="304"/>
      <c r="HD30" s="304"/>
      <c r="HE30" s="304"/>
      <c r="HF30" s="304"/>
      <c r="HG30" s="304"/>
      <c r="HH30" s="304"/>
      <c r="HI30" s="304"/>
      <c r="HJ30" s="304"/>
      <c r="HK30" s="304"/>
      <c r="HL30" s="304"/>
      <c r="HM30" s="304"/>
      <c r="HN30" s="304"/>
      <c r="HO30" s="304"/>
      <c r="HP30" s="304"/>
      <c r="HQ30" s="304"/>
      <c r="HR30" s="304"/>
      <c r="HS30" s="304"/>
      <c r="HT30" s="304"/>
      <c r="HU30" s="304"/>
    </row>
    <row r="31" s="1" customFormat="1" spans="1:229">
      <c r="A31" s="191">
        <v>1030203</v>
      </c>
      <c r="B31" s="326" t="s">
        <v>61</v>
      </c>
      <c r="C31" s="327">
        <v>1400</v>
      </c>
      <c r="D31" s="323">
        <f t="shared" si="5"/>
        <v>0</v>
      </c>
      <c r="E31" s="324">
        <f t="shared" si="0"/>
        <v>0</v>
      </c>
      <c r="F31" s="328">
        <v>1400</v>
      </c>
      <c r="G31" s="191">
        <v>233</v>
      </c>
      <c r="H31" s="326" t="s">
        <v>62</v>
      </c>
      <c r="I31" s="342">
        <v>20</v>
      </c>
      <c r="J31" s="343">
        <f t="shared" si="4"/>
        <v>0</v>
      </c>
      <c r="K31" s="208">
        <f t="shared" si="3"/>
        <v>0</v>
      </c>
      <c r="L31" s="343">
        <v>20</v>
      </c>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c r="CQ31" s="304"/>
      <c r="CR31" s="304"/>
      <c r="CS31" s="304"/>
      <c r="CT31" s="304"/>
      <c r="CU31" s="304"/>
      <c r="CV31" s="304"/>
      <c r="CW31" s="304"/>
      <c r="CX31" s="304"/>
      <c r="CY31" s="304"/>
      <c r="CZ31" s="304"/>
      <c r="DA31" s="304"/>
      <c r="DB31" s="304"/>
      <c r="DC31" s="304"/>
      <c r="DD31" s="304"/>
      <c r="DE31" s="304"/>
      <c r="DF31" s="304"/>
      <c r="DG31" s="304"/>
      <c r="DH31" s="304"/>
      <c r="DI31" s="304"/>
      <c r="DJ31" s="304"/>
      <c r="DK31" s="304"/>
      <c r="DL31" s="304"/>
      <c r="DM31" s="304"/>
      <c r="DN31" s="304"/>
      <c r="DO31" s="304"/>
      <c r="DP31" s="304"/>
      <c r="DQ31" s="304"/>
      <c r="DR31" s="304"/>
      <c r="DS31" s="304"/>
      <c r="DT31" s="304"/>
      <c r="DU31" s="304"/>
      <c r="DV31" s="304"/>
      <c r="DW31" s="304"/>
      <c r="DX31" s="304"/>
      <c r="DY31" s="304"/>
      <c r="DZ31" s="304"/>
      <c r="EA31" s="304"/>
      <c r="EB31" s="304"/>
      <c r="EC31" s="304"/>
      <c r="ED31" s="304"/>
      <c r="EE31" s="304"/>
      <c r="EF31" s="304"/>
      <c r="EG31" s="304"/>
      <c r="EH31" s="304"/>
      <c r="EI31" s="304"/>
      <c r="EJ31" s="304"/>
      <c r="EK31" s="304"/>
      <c r="EL31" s="304"/>
      <c r="EM31" s="304"/>
      <c r="EN31" s="304"/>
      <c r="EO31" s="304"/>
      <c r="EP31" s="304"/>
      <c r="EQ31" s="304"/>
      <c r="ER31" s="304"/>
      <c r="ES31" s="304"/>
      <c r="ET31" s="304"/>
      <c r="EU31" s="304"/>
      <c r="EV31" s="304"/>
      <c r="EW31" s="304"/>
      <c r="EX31" s="304"/>
      <c r="EY31" s="304"/>
      <c r="EZ31" s="304"/>
      <c r="FA31" s="304"/>
      <c r="FB31" s="304"/>
      <c r="FC31" s="304"/>
      <c r="FD31" s="304"/>
      <c r="FE31" s="304"/>
      <c r="FF31" s="304"/>
      <c r="FG31" s="304"/>
      <c r="FH31" s="304"/>
      <c r="FI31" s="304"/>
      <c r="FJ31" s="304"/>
      <c r="FK31" s="304"/>
      <c r="FL31" s="304"/>
      <c r="FM31" s="304"/>
      <c r="FN31" s="304"/>
      <c r="FO31" s="304"/>
      <c r="FP31" s="304"/>
      <c r="FQ31" s="304"/>
      <c r="FR31" s="304"/>
      <c r="FS31" s="304"/>
      <c r="FT31" s="304"/>
      <c r="FU31" s="304"/>
      <c r="FV31" s="304"/>
      <c r="FW31" s="304"/>
      <c r="FX31" s="304"/>
      <c r="FY31" s="304"/>
      <c r="FZ31" s="304"/>
      <c r="GA31" s="304"/>
      <c r="GB31" s="304"/>
      <c r="GC31" s="304"/>
      <c r="GD31" s="304"/>
      <c r="GE31" s="304"/>
      <c r="GF31" s="304"/>
      <c r="GG31" s="304"/>
      <c r="GH31" s="304"/>
      <c r="GI31" s="304"/>
      <c r="GJ31" s="304"/>
      <c r="GK31" s="304"/>
      <c r="GL31" s="304"/>
      <c r="GM31" s="304"/>
      <c r="GN31" s="304"/>
      <c r="GO31" s="304"/>
      <c r="GP31" s="304"/>
      <c r="GQ31" s="304"/>
      <c r="GR31" s="304"/>
      <c r="GS31" s="304"/>
      <c r="GT31" s="304"/>
      <c r="GU31" s="304"/>
      <c r="GV31" s="304"/>
      <c r="GW31" s="304"/>
      <c r="GX31" s="304"/>
      <c r="GY31" s="304"/>
      <c r="GZ31" s="304"/>
      <c r="HA31" s="304"/>
      <c r="HB31" s="304"/>
      <c r="HC31" s="304"/>
      <c r="HD31" s="304"/>
      <c r="HE31" s="304"/>
      <c r="HF31" s="304"/>
      <c r="HG31" s="304"/>
      <c r="HH31" s="304"/>
      <c r="HI31" s="304"/>
      <c r="HJ31" s="304"/>
      <c r="HK31" s="304"/>
      <c r="HL31" s="304"/>
      <c r="HM31" s="304"/>
      <c r="HN31" s="304"/>
      <c r="HO31" s="304"/>
      <c r="HP31" s="304"/>
      <c r="HQ31" s="304"/>
      <c r="HR31" s="304"/>
      <c r="HS31" s="304"/>
      <c r="HT31" s="304"/>
      <c r="HU31" s="304"/>
    </row>
    <row r="32" s="1" customFormat="1" spans="1:229">
      <c r="A32" s="191">
        <v>1030216</v>
      </c>
      <c r="B32" s="326" t="s">
        <v>63</v>
      </c>
      <c r="C32" s="327">
        <v>647</v>
      </c>
      <c r="D32" s="323">
        <f t="shared" si="5"/>
        <v>0</v>
      </c>
      <c r="E32" s="324">
        <f t="shared" si="0"/>
        <v>0</v>
      </c>
      <c r="F32" s="328">
        <v>647</v>
      </c>
      <c r="G32" s="191">
        <v>23006</v>
      </c>
      <c r="H32" s="340" t="s">
        <v>64</v>
      </c>
      <c r="I32" s="354">
        <v>13101</v>
      </c>
      <c r="J32" s="343">
        <f t="shared" si="4"/>
        <v>17478</v>
      </c>
      <c r="K32" s="355">
        <f t="shared" si="3"/>
        <v>1.33409663384474</v>
      </c>
      <c r="L32" s="354">
        <v>30579</v>
      </c>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c r="CQ32" s="304"/>
      <c r="CR32" s="304"/>
      <c r="CS32" s="304"/>
      <c r="CT32" s="304"/>
      <c r="CU32" s="304"/>
      <c r="CV32" s="304"/>
      <c r="CW32" s="304"/>
      <c r="CX32" s="304"/>
      <c r="CY32" s="304"/>
      <c r="CZ32" s="304"/>
      <c r="DA32" s="304"/>
      <c r="DB32" s="304"/>
      <c r="DC32" s="304"/>
      <c r="DD32" s="304"/>
      <c r="DE32" s="304"/>
      <c r="DF32" s="304"/>
      <c r="DG32" s="304"/>
      <c r="DH32" s="304"/>
      <c r="DI32" s="304"/>
      <c r="DJ32" s="304"/>
      <c r="DK32" s="304"/>
      <c r="DL32" s="304"/>
      <c r="DM32" s="304"/>
      <c r="DN32" s="304"/>
      <c r="DO32" s="304"/>
      <c r="DP32" s="304"/>
      <c r="DQ32" s="304"/>
      <c r="DR32" s="304"/>
      <c r="DS32" s="304"/>
      <c r="DT32" s="304"/>
      <c r="DU32" s="304"/>
      <c r="DV32" s="304"/>
      <c r="DW32" s="304"/>
      <c r="DX32" s="304"/>
      <c r="DY32" s="304"/>
      <c r="DZ32" s="304"/>
      <c r="EA32" s="304"/>
      <c r="EB32" s="304"/>
      <c r="EC32" s="304"/>
      <c r="ED32" s="304"/>
      <c r="EE32" s="304"/>
      <c r="EF32" s="304"/>
      <c r="EG32" s="304"/>
      <c r="EH32" s="304"/>
      <c r="EI32" s="304"/>
      <c r="EJ32" s="304"/>
      <c r="EK32" s="304"/>
      <c r="EL32" s="304"/>
      <c r="EM32" s="304"/>
      <c r="EN32" s="304"/>
      <c r="EO32" s="304"/>
      <c r="EP32" s="304"/>
      <c r="EQ32" s="304"/>
      <c r="ER32" s="304"/>
      <c r="ES32" s="304"/>
      <c r="ET32" s="304"/>
      <c r="EU32" s="304"/>
      <c r="EV32" s="304"/>
      <c r="EW32" s="304"/>
      <c r="EX32" s="304"/>
      <c r="EY32" s="304"/>
      <c r="EZ32" s="304"/>
      <c r="FA32" s="304"/>
      <c r="FB32" s="304"/>
      <c r="FC32" s="304"/>
      <c r="FD32" s="304"/>
      <c r="FE32" s="304"/>
      <c r="FF32" s="304"/>
      <c r="FG32" s="304"/>
      <c r="FH32" s="304"/>
      <c r="FI32" s="304"/>
      <c r="FJ32" s="304"/>
      <c r="FK32" s="304"/>
      <c r="FL32" s="304"/>
      <c r="FM32" s="304"/>
      <c r="FN32" s="304"/>
      <c r="FO32" s="304"/>
      <c r="FP32" s="304"/>
      <c r="FQ32" s="304"/>
      <c r="FR32" s="304"/>
      <c r="FS32" s="304"/>
      <c r="FT32" s="304"/>
      <c r="FU32" s="304"/>
      <c r="FV32" s="304"/>
      <c r="FW32" s="304"/>
      <c r="FX32" s="304"/>
      <c r="FY32" s="304"/>
      <c r="FZ32" s="304"/>
      <c r="GA32" s="304"/>
      <c r="GB32" s="304"/>
      <c r="GC32" s="304"/>
      <c r="GD32" s="304"/>
      <c r="GE32" s="304"/>
      <c r="GF32" s="304"/>
      <c r="GG32" s="304"/>
      <c r="GH32" s="304"/>
      <c r="GI32" s="304"/>
      <c r="GJ32" s="304"/>
      <c r="GK32" s="304"/>
      <c r="GL32" s="304"/>
      <c r="GM32" s="304"/>
      <c r="GN32" s="304"/>
      <c r="GO32" s="304"/>
      <c r="GP32" s="304"/>
      <c r="GQ32" s="304"/>
      <c r="GR32" s="304"/>
      <c r="GS32" s="304"/>
      <c r="GT32" s="304"/>
      <c r="GU32" s="304"/>
      <c r="GV32" s="304"/>
      <c r="GW32" s="304"/>
      <c r="GX32" s="304"/>
      <c r="GY32" s="304"/>
      <c r="GZ32" s="304"/>
      <c r="HA32" s="304"/>
      <c r="HB32" s="304"/>
      <c r="HC32" s="304"/>
      <c r="HD32" s="304"/>
      <c r="HE32" s="304"/>
      <c r="HF32" s="304"/>
      <c r="HG32" s="304"/>
      <c r="HH32" s="304"/>
      <c r="HI32" s="304"/>
      <c r="HJ32" s="304"/>
      <c r="HK32" s="304"/>
      <c r="HL32" s="304"/>
      <c r="HM32" s="304"/>
      <c r="HN32" s="304"/>
      <c r="HO32" s="304"/>
      <c r="HP32" s="304"/>
      <c r="HQ32" s="304"/>
      <c r="HR32" s="304"/>
      <c r="HS32" s="304"/>
      <c r="HT32" s="304"/>
      <c r="HU32" s="304"/>
    </row>
    <row r="33" s="1" customFormat="1" spans="1:229">
      <c r="A33" s="191">
        <v>1030217</v>
      </c>
      <c r="B33" s="326" t="s">
        <v>65</v>
      </c>
      <c r="C33" s="327">
        <v>11</v>
      </c>
      <c r="D33" s="323">
        <f t="shared" si="5"/>
        <v>0</v>
      </c>
      <c r="E33" s="324">
        <f t="shared" si="0"/>
        <v>0</v>
      </c>
      <c r="F33" s="328">
        <v>11</v>
      </c>
      <c r="G33" s="191">
        <v>227</v>
      </c>
      <c r="H33" s="340" t="s">
        <v>66</v>
      </c>
      <c r="I33" s="354">
        <v>4030</v>
      </c>
      <c r="J33" s="343">
        <f t="shared" si="4"/>
        <v>40</v>
      </c>
      <c r="K33" s="355">
        <f t="shared" si="3"/>
        <v>0.00992555831265509</v>
      </c>
      <c r="L33" s="354">
        <v>4070</v>
      </c>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c r="CQ33" s="304"/>
      <c r="CR33" s="304"/>
      <c r="CS33" s="304"/>
      <c r="CT33" s="304"/>
      <c r="CU33" s="304"/>
      <c r="CV33" s="304"/>
      <c r="CW33" s="304"/>
      <c r="CX33" s="304"/>
      <c r="CY33" s="304"/>
      <c r="CZ33" s="304"/>
      <c r="DA33" s="304"/>
      <c r="DB33" s="304"/>
      <c r="DC33" s="304"/>
      <c r="DD33" s="304"/>
      <c r="DE33" s="304"/>
      <c r="DF33" s="304"/>
      <c r="DG33" s="304"/>
      <c r="DH33" s="304"/>
      <c r="DI33" s="304"/>
      <c r="DJ33" s="304"/>
      <c r="DK33" s="304"/>
      <c r="DL33" s="304"/>
      <c r="DM33" s="304"/>
      <c r="DN33" s="304"/>
      <c r="DO33" s="304"/>
      <c r="DP33" s="304"/>
      <c r="DQ33" s="304"/>
      <c r="DR33" s="304"/>
      <c r="DS33" s="304"/>
      <c r="DT33" s="304"/>
      <c r="DU33" s="304"/>
      <c r="DV33" s="304"/>
      <c r="DW33" s="304"/>
      <c r="DX33" s="304"/>
      <c r="DY33" s="304"/>
      <c r="DZ33" s="304"/>
      <c r="EA33" s="304"/>
      <c r="EB33" s="304"/>
      <c r="EC33" s="304"/>
      <c r="ED33" s="304"/>
      <c r="EE33" s="304"/>
      <c r="EF33" s="304"/>
      <c r="EG33" s="304"/>
      <c r="EH33" s="304"/>
      <c r="EI33" s="304"/>
      <c r="EJ33" s="304"/>
      <c r="EK33" s="304"/>
      <c r="EL33" s="304"/>
      <c r="EM33" s="304"/>
      <c r="EN33" s="304"/>
      <c r="EO33" s="304"/>
      <c r="EP33" s="304"/>
      <c r="EQ33" s="304"/>
      <c r="ER33" s="304"/>
      <c r="ES33" s="304"/>
      <c r="ET33" s="304"/>
      <c r="EU33" s="304"/>
      <c r="EV33" s="304"/>
      <c r="EW33" s="304"/>
      <c r="EX33" s="304"/>
      <c r="EY33" s="304"/>
      <c r="EZ33" s="304"/>
      <c r="FA33" s="304"/>
      <c r="FB33" s="304"/>
      <c r="FC33" s="304"/>
      <c r="FD33" s="304"/>
      <c r="FE33" s="304"/>
      <c r="FF33" s="304"/>
      <c r="FG33" s="304"/>
      <c r="FH33" s="304"/>
      <c r="FI33" s="304"/>
      <c r="FJ33" s="304"/>
      <c r="FK33" s="304"/>
      <c r="FL33" s="304"/>
      <c r="FM33" s="304"/>
      <c r="FN33" s="304"/>
      <c r="FO33" s="304"/>
      <c r="FP33" s="304"/>
      <c r="FQ33" s="304"/>
      <c r="FR33" s="304"/>
      <c r="FS33" s="304"/>
      <c r="FT33" s="304"/>
      <c r="FU33" s="304"/>
      <c r="FV33" s="304"/>
      <c r="FW33" s="304"/>
      <c r="FX33" s="304"/>
      <c r="FY33" s="304"/>
      <c r="FZ33" s="304"/>
      <c r="GA33" s="304"/>
      <c r="GB33" s="304"/>
      <c r="GC33" s="304"/>
      <c r="GD33" s="304"/>
      <c r="GE33" s="304"/>
      <c r="GF33" s="304"/>
      <c r="GG33" s="304"/>
      <c r="GH33" s="304"/>
      <c r="GI33" s="304"/>
      <c r="GJ33" s="304"/>
      <c r="GK33" s="304"/>
      <c r="GL33" s="304"/>
      <c r="GM33" s="304"/>
      <c r="GN33" s="304"/>
      <c r="GO33" s="304"/>
      <c r="GP33" s="304"/>
      <c r="GQ33" s="304"/>
      <c r="GR33" s="304"/>
      <c r="GS33" s="304"/>
      <c r="GT33" s="304"/>
      <c r="GU33" s="304"/>
      <c r="GV33" s="304"/>
      <c r="GW33" s="304"/>
      <c r="GX33" s="304"/>
      <c r="GY33" s="304"/>
      <c r="GZ33" s="304"/>
      <c r="HA33" s="304"/>
      <c r="HB33" s="304"/>
      <c r="HC33" s="304"/>
      <c r="HD33" s="304"/>
      <c r="HE33" s="304"/>
      <c r="HF33" s="304"/>
      <c r="HG33" s="304"/>
      <c r="HH33" s="304"/>
      <c r="HI33" s="304"/>
      <c r="HJ33" s="304"/>
      <c r="HK33" s="304"/>
      <c r="HL33" s="304"/>
      <c r="HM33" s="304"/>
      <c r="HN33" s="304"/>
      <c r="HO33" s="304"/>
      <c r="HP33" s="304"/>
      <c r="HQ33" s="304"/>
      <c r="HR33" s="304"/>
      <c r="HS33" s="304"/>
      <c r="HT33" s="304"/>
      <c r="HU33" s="304"/>
    </row>
    <row r="34" s="1" customFormat="1" spans="1:229">
      <c r="A34" s="191">
        <v>1030218</v>
      </c>
      <c r="B34" s="326" t="s">
        <v>67</v>
      </c>
      <c r="C34" s="327">
        <v>401</v>
      </c>
      <c r="D34" s="323">
        <f t="shared" si="5"/>
        <v>0</v>
      </c>
      <c r="E34" s="324">
        <f t="shared" si="0"/>
        <v>0</v>
      </c>
      <c r="F34" s="328">
        <v>401</v>
      </c>
      <c r="G34" s="191">
        <v>231</v>
      </c>
      <c r="H34" s="340" t="s">
        <v>68</v>
      </c>
      <c r="I34" s="354">
        <v>542</v>
      </c>
      <c r="J34" s="343">
        <f t="shared" si="4"/>
        <v>0</v>
      </c>
      <c r="K34" s="355">
        <f t="shared" si="3"/>
        <v>0</v>
      </c>
      <c r="L34" s="354">
        <v>542</v>
      </c>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4"/>
      <c r="BW34" s="304"/>
      <c r="BX34" s="304"/>
      <c r="BY34" s="304"/>
      <c r="BZ34" s="304"/>
      <c r="CA34" s="304"/>
      <c r="CB34" s="304"/>
      <c r="CC34" s="304"/>
      <c r="CD34" s="304"/>
      <c r="CE34" s="304"/>
      <c r="CF34" s="304"/>
      <c r="CG34" s="304"/>
      <c r="CH34" s="304"/>
      <c r="CI34" s="304"/>
      <c r="CJ34" s="304"/>
      <c r="CK34" s="304"/>
      <c r="CL34" s="304"/>
      <c r="CM34" s="304"/>
      <c r="CN34" s="304"/>
      <c r="CO34" s="304"/>
      <c r="CP34" s="304"/>
      <c r="CQ34" s="304"/>
      <c r="CR34" s="304"/>
      <c r="CS34" s="304"/>
      <c r="CT34" s="304"/>
      <c r="CU34" s="304"/>
      <c r="CV34" s="304"/>
      <c r="CW34" s="304"/>
      <c r="CX34" s="304"/>
      <c r="CY34" s="304"/>
      <c r="CZ34" s="304"/>
      <c r="DA34" s="304"/>
      <c r="DB34" s="304"/>
      <c r="DC34" s="304"/>
      <c r="DD34" s="304"/>
      <c r="DE34" s="304"/>
      <c r="DF34" s="304"/>
      <c r="DG34" s="304"/>
      <c r="DH34" s="304"/>
      <c r="DI34" s="304"/>
      <c r="DJ34" s="304"/>
      <c r="DK34" s="304"/>
      <c r="DL34" s="304"/>
      <c r="DM34" s="304"/>
      <c r="DN34" s="304"/>
      <c r="DO34" s="304"/>
      <c r="DP34" s="304"/>
      <c r="DQ34" s="304"/>
      <c r="DR34" s="304"/>
      <c r="DS34" s="304"/>
      <c r="DT34" s="304"/>
      <c r="DU34" s="304"/>
      <c r="DV34" s="304"/>
      <c r="DW34" s="304"/>
      <c r="DX34" s="304"/>
      <c r="DY34" s="304"/>
      <c r="DZ34" s="304"/>
      <c r="EA34" s="304"/>
      <c r="EB34" s="304"/>
      <c r="EC34" s="304"/>
      <c r="ED34" s="304"/>
      <c r="EE34" s="304"/>
      <c r="EF34" s="304"/>
      <c r="EG34" s="304"/>
      <c r="EH34" s="304"/>
      <c r="EI34" s="304"/>
      <c r="EJ34" s="304"/>
      <c r="EK34" s="304"/>
      <c r="EL34" s="304"/>
      <c r="EM34" s="304"/>
      <c r="EN34" s="304"/>
      <c r="EO34" s="304"/>
      <c r="EP34" s="304"/>
      <c r="EQ34" s="304"/>
      <c r="ER34" s="304"/>
      <c r="ES34" s="304"/>
      <c r="ET34" s="304"/>
      <c r="EU34" s="304"/>
      <c r="EV34" s="304"/>
      <c r="EW34" s="304"/>
      <c r="EX34" s="304"/>
      <c r="EY34" s="304"/>
      <c r="EZ34" s="304"/>
      <c r="FA34" s="304"/>
      <c r="FB34" s="304"/>
      <c r="FC34" s="304"/>
      <c r="FD34" s="304"/>
      <c r="FE34" s="304"/>
      <c r="FF34" s="304"/>
      <c r="FG34" s="304"/>
      <c r="FH34" s="304"/>
      <c r="FI34" s="304"/>
      <c r="FJ34" s="304"/>
      <c r="FK34" s="304"/>
      <c r="FL34" s="304"/>
      <c r="FM34" s="304"/>
      <c r="FN34" s="304"/>
      <c r="FO34" s="304"/>
      <c r="FP34" s="304"/>
      <c r="FQ34" s="304"/>
      <c r="FR34" s="304"/>
      <c r="FS34" s="304"/>
      <c r="FT34" s="304"/>
      <c r="FU34" s="304"/>
      <c r="FV34" s="304"/>
      <c r="FW34" s="304"/>
      <c r="FX34" s="304"/>
      <c r="FY34" s="304"/>
      <c r="FZ34" s="304"/>
      <c r="GA34" s="304"/>
      <c r="GB34" s="304"/>
      <c r="GC34" s="304"/>
      <c r="GD34" s="304"/>
      <c r="GE34" s="304"/>
      <c r="GF34" s="304"/>
      <c r="GG34" s="304"/>
      <c r="GH34" s="304"/>
      <c r="GI34" s="304"/>
      <c r="GJ34" s="304"/>
      <c r="GK34" s="304"/>
      <c r="GL34" s="304"/>
      <c r="GM34" s="304"/>
      <c r="GN34" s="304"/>
      <c r="GO34" s="304"/>
      <c r="GP34" s="304"/>
      <c r="GQ34" s="304"/>
      <c r="GR34" s="304"/>
      <c r="GS34" s="304"/>
      <c r="GT34" s="304"/>
      <c r="GU34" s="304"/>
      <c r="GV34" s="304"/>
      <c r="GW34" s="304"/>
      <c r="GX34" s="304"/>
      <c r="GY34" s="304"/>
      <c r="GZ34" s="304"/>
      <c r="HA34" s="304"/>
      <c r="HB34" s="304"/>
      <c r="HC34" s="304"/>
      <c r="HD34" s="304"/>
      <c r="HE34" s="304"/>
      <c r="HF34" s="304"/>
      <c r="HG34" s="304"/>
      <c r="HH34" s="304"/>
      <c r="HI34" s="304"/>
      <c r="HJ34" s="304"/>
      <c r="HK34" s="304"/>
      <c r="HL34" s="304"/>
      <c r="HM34" s="304"/>
      <c r="HN34" s="304"/>
      <c r="HO34" s="304"/>
      <c r="HP34" s="304"/>
      <c r="HQ34" s="304"/>
      <c r="HR34" s="304"/>
      <c r="HS34" s="304"/>
      <c r="HT34" s="304"/>
      <c r="HU34" s="304"/>
    </row>
    <row r="35" s="1" customFormat="1" spans="1:229">
      <c r="A35" s="191">
        <v>10309</v>
      </c>
      <c r="B35" s="326" t="s">
        <v>69</v>
      </c>
      <c r="C35" s="327">
        <v>147</v>
      </c>
      <c r="D35" s="323">
        <f t="shared" si="5"/>
        <v>1171</v>
      </c>
      <c r="E35" s="324">
        <f t="shared" si="0"/>
        <v>7.96598639455782</v>
      </c>
      <c r="F35" s="328">
        <v>1318</v>
      </c>
      <c r="G35" s="191">
        <v>23015</v>
      </c>
      <c r="H35" s="340" t="s">
        <v>70</v>
      </c>
      <c r="I35" s="354">
        <v>0</v>
      </c>
      <c r="J35" s="343">
        <f t="shared" si="4"/>
        <v>0</v>
      </c>
      <c r="K35" s="356"/>
      <c r="L35" s="35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4"/>
      <c r="BR35" s="304"/>
      <c r="BS35" s="304"/>
      <c r="BT35" s="304"/>
      <c r="BU35" s="304"/>
      <c r="BV35" s="304"/>
      <c r="BW35" s="304"/>
      <c r="BX35" s="304"/>
      <c r="BY35" s="304"/>
      <c r="BZ35" s="304"/>
      <c r="CA35" s="304"/>
      <c r="CB35" s="304"/>
      <c r="CC35" s="304"/>
      <c r="CD35" s="304"/>
      <c r="CE35" s="304"/>
      <c r="CF35" s="304"/>
      <c r="CG35" s="304"/>
      <c r="CH35" s="304"/>
      <c r="CI35" s="304"/>
      <c r="CJ35" s="304"/>
      <c r="CK35" s="304"/>
      <c r="CL35" s="304"/>
      <c r="CM35" s="304"/>
      <c r="CN35" s="304"/>
      <c r="CO35" s="304"/>
      <c r="CP35" s="304"/>
      <c r="CQ35" s="304"/>
      <c r="CR35" s="304"/>
      <c r="CS35" s="304"/>
      <c r="CT35" s="304"/>
      <c r="CU35" s="304"/>
      <c r="CV35" s="304"/>
      <c r="CW35" s="304"/>
      <c r="CX35" s="304"/>
      <c r="CY35" s="304"/>
      <c r="CZ35" s="304"/>
      <c r="DA35" s="304"/>
      <c r="DB35" s="304"/>
      <c r="DC35" s="304"/>
      <c r="DD35" s="304"/>
      <c r="DE35" s="304"/>
      <c r="DF35" s="304"/>
      <c r="DG35" s="304"/>
      <c r="DH35" s="304"/>
      <c r="DI35" s="304"/>
      <c r="DJ35" s="304"/>
      <c r="DK35" s="304"/>
      <c r="DL35" s="304"/>
      <c r="DM35" s="304"/>
      <c r="DN35" s="304"/>
      <c r="DO35" s="304"/>
      <c r="DP35" s="304"/>
      <c r="DQ35" s="304"/>
      <c r="DR35" s="304"/>
      <c r="DS35" s="304"/>
      <c r="DT35" s="304"/>
      <c r="DU35" s="304"/>
      <c r="DV35" s="304"/>
      <c r="DW35" s="304"/>
      <c r="DX35" s="304"/>
      <c r="DY35" s="304"/>
      <c r="DZ35" s="304"/>
      <c r="EA35" s="304"/>
      <c r="EB35" s="304"/>
      <c r="EC35" s="304"/>
      <c r="ED35" s="304"/>
      <c r="EE35" s="304"/>
      <c r="EF35" s="304"/>
      <c r="EG35" s="304"/>
      <c r="EH35" s="304"/>
      <c r="EI35" s="304"/>
      <c r="EJ35" s="304"/>
      <c r="EK35" s="304"/>
      <c r="EL35" s="304"/>
      <c r="EM35" s="304"/>
      <c r="EN35" s="304"/>
      <c r="EO35" s="304"/>
      <c r="EP35" s="304"/>
      <c r="EQ35" s="304"/>
      <c r="ER35" s="304"/>
      <c r="ES35" s="304"/>
      <c r="ET35" s="304"/>
      <c r="EU35" s="304"/>
      <c r="EV35" s="304"/>
      <c r="EW35" s="304"/>
      <c r="EX35" s="304"/>
      <c r="EY35" s="304"/>
      <c r="EZ35" s="304"/>
      <c r="FA35" s="304"/>
      <c r="FB35" s="304"/>
      <c r="FC35" s="304"/>
      <c r="FD35" s="304"/>
      <c r="FE35" s="304"/>
      <c r="FF35" s="304"/>
      <c r="FG35" s="304"/>
      <c r="FH35" s="304"/>
      <c r="FI35" s="304"/>
      <c r="FJ35" s="304"/>
      <c r="FK35" s="304"/>
      <c r="FL35" s="304"/>
      <c r="FM35" s="304"/>
      <c r="FN35" s="304"/>
      <c r="FO35" s="304"/>
      <c r="FP35" s="304"/>
      <c r="FQ35" s="304"/>
      <c r="FR35" s="304"/>
      <c r="FS35" s="304"/>
      <c r="FT35" s="304"/>
      <c r="FU35" s="304"/>
      <c r="FV35" s="304"/>
      <c r="FW35" s="304"/>
      <c r="FX35" s="304"/>
      <c r="FY35" s="304"/>
      <c r="FZ35" s="304"/>
      <c r="GA35" s="304"/>
      <c r="GB35" s="304"/>
      <c r="GC35" s="304"/>
      <c r="GD35" s="304"/>
      <c r="GE35" s="304"/>
      <c r="GF35" s="304"/>
      <c r="GG35" s="304"/>
      <c r="GH35" s="304"/>
      <c r="GI35" s="304"/>
      <c r="GJ35" s="304"/>
      <c r="GK35" s="304"/>
      <c r="GL35" s="304"/>
      <c r="GM35" s="304"/>
      <c r="GN35" s="304"/>
      <c r="GO35" s="304"/>
      <c r="GP35" s="304"/>
      <c r="GQ35" s="304"/>
      <c r="GR35" s="304"/>
      <c r="GS35" s="304"/>
      <c r="GT35" s="304"/>
      <c r="GU35" s="304"/>
      <c r="GV35" s="304"/>
      <c r="GW35" s="304"/>
      <c r="GX35" s="304"/>
      <c r="GY35" s="304"/>
      <c r="GZ35" s="304"/>
      <c r="HA35" s="304"/>
      <c r="HB35" s="304"/>
      <c r="HC35" s="304"/>
      <c r="HD35" s="304"/>
      <c r="HE35" s="304"/>
      <c r="HF35" s="304"/>
      <c r="HG35" s="304"/>
      <c r="HH35" s="304"/>
      <c r="HI35" s="304"/>
      <c r="HJ35" s="304"/>
      <c r="HK35" s="304"/>
      <c r="HL35" s="304"/>
      <c r="HM35" s="304"/>
      <c r="HN35" s="304"/>
      <c r="HO35" s="304"/>
      <c r="HP35" s="304"/>
      <c r="HQ35" s="304"/>
      <c r="HR35" s="304"/>
      <c r="HS35" s="304"/>
      <c r="HT35" s="304"/>
      <c r="HU35" s="304"/>
    </row>
    <row r="36" s="1" customFormat="1" spans="1:229">
      <c r="A36" s="191">
        <v>1030222</v>
      </c>
      <c r="B36" s="326" t="s">
        <v>71</v>
      </c>
      <c r="C36" s="327">
        <v>0</v>
      </c>
      <c r="D36" s="323">
        <f t="shared" si="5"/>
        <v>0</v>
      </c>
      <c r="E36" s="324"/>
      <c r="F36" s="328"/>
      <c r="G36" s="191">
        <v>23021</v>
      </c>
      <c r="H36" s="340" t="s">
        <v>72</v>
      </c>
      <c r="I36" s="354">
        <v>0</v>
      </c>
      <c r="J36" s="343">
        <f t="shared" si="4"/>
        <v>0</v>
      </c>
      <c r="K36" s="356">
        <v>0</v>
      </c>
      <c r="L36" s="35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4"/>
      <c r="BH36" s="304"/>
      <c r="BI36" s="304"/>
      <c r="BJ36" s="304"/>
      <c r="BK36" s="304"/>
      <c r="BL36" s="304"/>
      <c r="BM36" s="304"/>
      <c r="BN36" s="304"/>
      <c r="BO36" s="304"/>
      <c r="BP36" s="304"/>
      <c r="BQ36" s="304"/>
      <c r="BR36" s="304"/>
      <c r="BS36" s="304"/>
      <c r="BT36" s="304"/>
      <c r="BU36" s="304"/>
      <c r="BV36" s="304"/>
      <c r="BW36" s="304"/>
      <c r="BX36" s="304"/>
      <c r="BY36" s="304"/>
      <c r="BZ36" s="304"/>
      <c r="CA36" s="304"/>
      <c r="CB36" s="304"/>
      <c r="CC36" s="304"/>
      <c r="CD36" s="304"/>
      <c r="CE36" s="304"/>
      <c r="CF36" s="304"/>
      <c r="CG36" s="304"/>
      <c r="CH36" s="304"/>
      <c r="CI36" s="304"/>
      <c r="CJ36" s="304"/>
      <c r="CK36" s="304"/>
      <c r="CL36" s="304"/>
      <c r="CM36" s="304"/>
      <c r="CN36" s="304"/>
      <c r="CO36" s="304"/>
      <c r="CP36" s="304"/>
      <c r="CQ36" s="304"/>
      <c r="CR36" s="304"/>
      <c r="CS36" s="304"/>
      <c r="CT36" s="304"/>
      <c r="CU36" s="304"/>
      <c r="CV36" s="304"/>
      <c r="CW36" s="304"/>
      <c r="CX36" s="304"/>
      <c r="CY36" s="304"/>
      <c r="CZ36" s="304"/>
      <c r="DA36" s="304"/>
      <c r="DB36" s="304"/>
      <c r="DC36" s="304"/>
      <c r="DD36" s="304"/>
      <c r="DE36" s="304"/>
      <c r="DF36" s="304"/>
      <c r="DG36" s="304"/>
      <c r="DH36" s="304"/>
      <c r="DI36" s="304"/>
      <c r="DJ36" s="304"/>
      <c r="DK36" s="304"/>
      <c r="DL36" s="304"/>
      <c r="DM36" s="304"/>
      <c r="DN36" s="304"/>
      <c r="DO36" s="304"/>
      <c r="DP36" s="304"/>
      <c r="DQ36" s="304"/>
      <c r="DR36" s="304"/>
      <c r="DS36" s="304"/>
      <c r="DT36" s="304"/>
      <c r="DU36" s="304"/>
      <c r="DV36" s="304"/>
      <c r="DW36" s="304"/>
      <c r="DX36" s="304"/>
      <c r="DY36" s="304"/>
      <c r="DZ36" s="304"/>
      <c r="EA36" s="304"/>
      <c r="EB36" s="304"/>
      <c r="EC36" s="304"/>
      <c r="ED36" s="304"/>
      <c r="EE36" s="304"/>
      <c r="EF36" s="304"/>
      <c r="EG36" s="304"/>
      <c r="EH36" s="304"/>
      <c r="EI36" s="304"/>
      <c r="EJ36" s="304"/>
      <c r="EK36" s="304"/>
      <c r="EL36" s="304"/>
      <c r="EM36" s="304"/>
      <c r="EN36" s="304"/>
      <c r="EO36" s="304"/>
      <c r="EP36" s="304"/>
      <c r="EQ36" s="304"/>
      <c r="ER36" s="304"/>
      <c r="ES36" s="304"/>
      <c r="ET36" s="304"/>
      <c r="EU36" s="304"/>
      <c r="EV36" s="304"/>
      <c r="EW36" s="304"/>
      <c r="EX36" s="304"/>
      <c r="EY36" s="304"/>
      <c r="EZ36" s="304"/>
      <c r="FA36" s="304"/>
      <c r="FB36" s="304"/>
      <c r="FC36" s="304"/>
      <c r="FD36" s="304"/>
      <c r="FE36" s="304"/>
      <c r="FF36" s="304"/>
      <c r="FG36" s="304"/>
      <c r="FH36" s="304"/>
      <c r="FI36" s="304"/>
      <c r="FJ36" s="304"/>
      <c r="FK36" s="304"/>
      <c r="FL36" s="304"/>
      <c r="FM36" s="304"/>
      <c r="FN36" s="304"/>
      <c r="FO36" s="304"/>
      <c r="FP36" s="304"/>
      <c r="FQ36" s="304"/>
      <c r="FR36" s="304"/>
      <c r="FS36" s="304"/>
      <c r="FT36" s="304"/>
      <c r="FU36" s="304"/>
      <c r="FV36" s="304"/>
      <c r="FW36" s="304"/>
      <c r="FX36" s="304"/>
      <c r="FY36" s="304"/>
      <c r="FZ36" s="304"/>
      <c r="GA36" s="304"/>
      <c r="GB36" s="304"/>
      <c r="GC36" s="304"/>
      <c r="GD36" s="304"/>
      <c r="GE36" s="304"/>
      <c r="GF36" s="304"/>
      <c r="GG36" s="304"/>
      <c r="GH36" s="304"/>
      <c r="GI36" s="304"/>
      <c r="GJ36" s="304"/>
      <c r="GK36" s="304"/>
      <c r="GL36" s="304"/>
      <c r="GM36" s="304"/>
      <c r="GN36" s="304"/>
      <c r="GO36" s="304"/>
      <c r="GP36" s="304"/>
      <c r="GQ36" s="304"/>
      <c r="GR36" s="304"/>
      <c r="GS36" s="304"/>
      <c r="GT36" s="304"/>
      <c r="GU36" s="304"/>
      <c r="GV36" s="304"/>
      <c r="GW36" s="304"/>
      <c r="GX36" s="304"/>
      <c r="GY36" s="304"/>
      <c r="GZ36" s="304"/>
      <c r="HA36" s="304"/>
      <c r="HB36" s="304"/>
      <c r="HC36" s="304"/>
      <c r="HD36" s="304"/>
      <c r="HE36" s="304"/>
      <c r="HF36" s="304"/>
      <c r="HG36" s="304"/>
      <c r="HH36" s="304"/>
      <c r="HI36" s="304"/>
      <c r="HJ36" s="304"/>
      <c r="HK36" s="304"/>
      <c r="HL36" s="304"/>
      <c r="HM36" s="304"/>
      <c r="HN36" s="304"/>
      <c r="HO36" s="304"/>
      <c r="HP36" s="304"/>
      <c r="HQ36" s="304"/>
      <c r="HR36" s="304"/>
      <c r="HS36" s="304"/>
      <c r="HT36" s="304"/>
      <c r="HU36" s="304"/>
    </row>
    <row r="37" s="1" customFormat="1" spans="1:229">
      <c r="A37" s="191">
        <v>1030299</v>
      </c>
      <c r="B37" s="326" t="s">
        <v>73</v>
      </c>
      <c r="C37" s="327">
        <v>0</v>
      </c>
      <c r="D37" s="323">
        <f t="shared" si="5"/>
        <v>0</v>
      </c>
      <c r="E37" s="324"/>
      <c r="F37" s="328"/>
      <c r="G37" s="222"/>
      <c r="H37" s="340" t="s">
        <v>74</v>
      </c>
      <c r="I37" s="354"/>
      <c r="J37" s="343">
        <f t="shared" si="2"/>
        <v>0</v>
      </c>
      <c r="K37" s="355"/>
      <c r="L37" s="35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c r="CO37" s="304"/>
      <c r="CP37" s="304"/>
      <c r="CQ37" s="304"/>
      <c r="CR37" s="304"/>
      <c r="CS37" s="304"/>
      <c r="CT37" s="304"/>
      <c r="CU37" s="304"/>
      <c r="CV37" s="304"/>
      <c r="CW37" s="304"/>
      <c r="CX37" s="304"/>
      <c r="CY37" s="304"/>
      <c r="CZ37" s="304"/>
      <c r="DA37" s="304"/>
      <c r="DB37" s="304"/>
      <c r="DC37" s="304"/>
      <c r="DD37" s="304"/>
      <c r="DE37" s="304"/>
      <c r="DF37" s="304"/>
      <c r="DG37" s="304"/>
      <c r="DH37" s="304"/>
      <c r="DI37" s="304"/>
      <c r="DJ37" s="304"/>
      <c r="DK37" s="304"/>
      <c r="DL37" s="304"/>
      <c r="DM37" s="304"/>
      <c r="DN37" s="304"/>
      <c r="DO37" s="304"/>
      <c r="DP37" s="304"/>
      <c r="DQ37" s="304"/>
      <c r="DR37" s="304"/>
      <c r="DS37" s="304"/>
      <c r="DT37" s="304"/>
      <c r="DU37" s="304"/>
      <c r="DV37" s="304"/>
      <c r="DW37" s="304"/>
      <c r="DX37" s="304"/>
      <c r="DY37" s="304"/>
      <c r="DZ37" s="304"/>
      <c r="EA37" s="304"/>
      <c r="EB37" s="304"/>
      <c r="EC37" s="304"/>
      <c r="ED37" s="304"/>
      <c r="EE37" s="304"/>
      <c r="EF37" s="304"/>
      <c r="EG37" s="304"/>
      <c r="EH37" s="304"/>
      <c r="EI37" s="304"/>
      <c r="EJ37" s="304"/>
      <c r="EK37" s="304"/>
      <c r="EL37" s="304"/>
      <c r="EM37" s="304"/>
      <c r="EN37" s="304"/>
      <c r="EO37" s="304"/>
      <c r="EP37" s="304"/>
      <c r="EQ37" s="304"/>
      <c r="ER37" s="304"/>
      <c r="ES37" s="304"/>
      <c r="ET37" s="304"/>
      <c r="EU37" s="304"/>
      <c r="EV37" s="304"/>
      <c r="EW37" s="304"/>
      <c r="EX37" s="304"/>
      <c r="EY37" s="304"/>
      <c r="EZ37" s="304"/>
      <c r="FA37" s="304"/>
      <c r="FB37" s="304"/>
      <c r="FC37" s="304"/>
      <c r="FD37" s="304"/>
      <c r="FE37" s="304"/>
      <c r="FF37" s="304"/>
      <c r="FG37" s="304"/>
      <c r="FH37" s="304"/>
      <c r="FI37" s="304"/>
      <c r="FJ37" s="304"/>
      <c r="FK37" s="304"/>
      <c r="FL37" s="304"/>
      <c r="FM37" s="304"/>
      <c r="FN37" s="304"/>
      <c r="FO37" s="304"/>
      <c r="FP37" s="304"/>
      <c r="FQ37" s="304"/>
      <c r="FR37" s="304"/>
      <c r="FS37" s="304"/>
      <c r="FT37" s="304"/>
      <c r="FU37" s="304"/>
      <c r="FV37" s="304"/>
      <c r="FW37" s="304"/>
      <c r="FX37" s="304"/>
      <c r="FY37" s="304"/>
      <c r="FZ37" s="304"/>
      <c r="GA37" s="304"/>
      <c r="GB37" s="304"/>
      <c r="GC37" s="304"/>
      <c r="GD37" s="304"/>
      <c r="GE37" s="304"/>
      <c r="GF37" s="304"/>
      <c r="GG37" s="304"/>
      <c r="GH37" s="304"/>
      <c r="GI37" s="304"/>
      <c r="GJ37" s="304"/>
      <c r="GK37" s="304"/>
      <c r="GL37" s="304"/>
      <c r="GM37" s="304"/>
      <c r="GN37" s="304"/>
      <c r="GO37" s="304"/>
      <c r="GP37" s="304"/>
      <c r="GQ37" s="304"/>
      <c r="GR37" s="304"/>
      <c r="GS37" s="304"/>
      <c r="GT37" s="304"/>
      <c r="GU37" s="304"/>
      <c r="GV37" s="304"/>
      <c r="GW37" s="304"/>
      <c r="GX37" s="304"/>
      <c r="GY37" s="304"/>
      <c r="GZ37" s="304"/>
      <c r="HA37" s="304"/>
      <c r="HB37" s="304"/>
      <c r="HC37" s="304"/>
      <c r="HD37" s="304"/>
      <c r="HE37" s="304"/>
      <c r="HF37" s="304"/>
      <c r="HG37" s="304"/>
      <c r="HH37" s="304"/>
      <c r="HI37" s="304"/>
      <c r="HJ37" s="304"/>
      <c r="HK37" s="304"/>
      <c r="HL37" s="304"/>
      <c r="HM37" s="304"/>
      <c r="HN37" s="304"/>
      <c r="HO37" s="304"/>
      <c r="HP37" s="304"/>
      <c r="HQ37" s="304"/>
      <c r="HR37" s="304"/>
      <c r="HS37" s="304"/>
      <c r="HT37" s="304"/>
      <c r="HU37" s="304"/>
    </row>
    <row r="38" s="1" customFormat="1" spans="1:229">
      <c r="A38" s="191"/>
      <c r="B38" s="340" t="s">
        <v>75</v>
      </c>
      <c r="C38" s="323">
        <f>SUM(C39:C41)</f>
        <v>227199</v>
      </c>
      <c r="D38" s="323">
        <f>SUM(D39:D41)</f>
        <v>8905</v>
      </c>
      <c r="E38" s="324">
        <f t="shared" si="0"/>
        <v>0.0391947147654699</v>
      </c>
      <c r="F38" s="323">
        <f>SUM(F39:F41)</f>
        <v>236104</v>
      </c>
      <c r="G38" s="222"/>
      <c r="H38" s="341"/>
      <c r="I38" s="341"/>
      <c r="J38" s="341"/>
      <c r="K38" s="341"/>
      <c r="L38" s="35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c r="CO38" s="304"/>
      <c r="CP38" s="304"/>
      <c r="CQ38" s="304"/>
      <c r="CR38" s="304"/>
      <c r="CS38" s="304"/>
      <c r="CT38" s="304"/>
      <c r="CU38" s="304"/>
      <c r="CV38" s="304"/>
      <c r="CW38" s="304"/>
      <c r="CX38" s="304"/>
      <c r="CY38" s="304"/>
      <c r="CZ38" s="304"/>
      <c r="DA38" s="304"/>
      <c r="DB38" s="304"/>
      <c r="DC38" s="304"/>
      <c r="DD38" s="304"/>
      <c r="DE38" s="304"/>
      <c r="DF38" s="304"/>
      <c r="DG38" s="304"/>
      <c r="DH38" s="304"/>
      <c r="DI38" s="304"/>
      <c r="DJ38" s="304"/>
      <c r="DK38" s="304"/>
      <c r="DL38" s="304"/>
      <c r="DM38" s="304"/>
      <c r="DN38" s="304"/>
      <c r="DO38" s="304"/>
      <c r="DP38" s="304"/>
      <c r="DQ38" s="304"/>
      <c r="DR38" s="304"/>
      <c r="DS38" s="304"/>
      <c r="DT38" s="304"/>
      <c r="DU38" s="304"/>
      <c r="DV38" s="304"/>
      <c r="DW38" s="304"/>
      <c r="DX38" s="304"/>
      <c r="DY38" s="304"/>
      <c r="DZ38" s="304"/>
      <c r="EA38" s="304"/>
      <c r="EB38" s="304"/>
      <c r="EC38" s="304"/>
      <c r="ED38" s="304"/>
      <c r="EE38" s="304"/>
      <c r="EF38" s="304"/>
      <c r="EG38" s="304"/>
      <c r="EH38" s="304"/>
      <c r="EI38" s="304"/>
      <c r="EJ38" s="304"/>
      <c r="EK38" s="304"/>
      <c r="EL38" s="304"/>
      <c r="EM38" s="304"/>
      <c r="EN38" s="304"/>
      <c r="EO38" s="304"/>
      <c r="EP38" s="304"/>
      <c r="EQ38" s="304"/>
      <c r="ER38" s="304"/>
      <c r="ES38" s="304"/>
      <c r="ET38" s="304"/>
      <c r="EU38" s="304"/>
      <c r="EV38" s="304"/>
      <c r="EW38" s="304"/>
      <c r="EX38" s="304"/>
      <c r="EY38" s="304"/>
      <c r="EZ38" s="304"/>
      <c r="FA38" s="304"/>
      <c r="FB38" s="304"/>
      <c r="FC38" s="304"/>
      <c r="FD38" s="304"/>
      <c r="FE38" s="304"/>
      <c r="FF38" s="304"/>
      <c r="FG38" s="304"/>
      <c r="FH38" s="304"/>
      <c r="FI38" s="304"/>
      <c r="FJ38" s="304"/>
      <c r="FK38" s="304"/>
      <c r="FL38" s="304"/>
      <c r="FM38" s="304"/>
      <c r="FN38" s="304"/>
      <c r="FO38" s="304"/>
      <c r="FP38" s="304"/>
      <c r="FQ38" s="304"/>
      <c r="FR38" s="304"/>
      <c r="FS38" s="304"/>
      <c r="FT38" s="304"/>
      <c r="FU38" s="304"/>
      <c r="FV38" s="304"/>
      <c r="FW38" s="304"/>
      <c r="FX38" s="304"/>
      <c r="FY38" s="304"/>
      <c r="FZ38" s="304"/>
      <c r="GA38" s="304"/>
      <c r="GB38" s="304"/>
      <c r="GC38" s="304"/>
      <c r="GD38" s="304"/>
      <c r="GE38" s="304"/>
      <c r="GF38" s="304"/>
      <c r="GG38" s="304"/>
      <c r="GH38" s="304"/>
      <c r="GI38" s="304"/>
      <c r="GJ38" s="304"/>
      <c r="GK38" s="304"/>
      <c r="GL38" s="304"/>
      <c r="GM38" s="304"/>
      <c r="GN38" s="304"/>
      <c r="GO38" s="304"/>
      <c r="GP38" s="304"/>
      <c r="GQ38" s="304"/>
      <c r="GR38" s="304"/>
      <c r="GS38" s="304"/>
      <c r="GT38" s="304"/>
      <c r="GU38" s="304"/>
      <c r="GV38" s="304"/>
      <c r="GW38" s="304"/>
      <c r="GX38" s="304"/>
      <c r="GY38" s="304"/>
      <c r="GZ38" s="304"/>
      <c r="HA38" s="304"/>
      <c r="HB38" s="304"/>
      <c r="HC38" s="304"/>
      <c r="HD38" s="304"/>
      <c r="HE38" s="304"/>
      <c r="HF38" s="304"/>
      <c r="HG38" s="304"/>
      <c r="HH38" s="304"/>
      <c r="HI38" s="304"/>
      <c r="HJ38" s="304"/>
      <c r="HK38" s="304"/>
      <c r="HL38" s="304"/>
      <c r="HM38" s="304"/>
      <c r="HN38" s="304"/>
      <c r="HO38" s="304"/>
      <c r="HP38" s="304"/>
      <c r="HQ38" s="304"/>
      <c r="HR38" s="304"/>
      <c r="HS38" s="304"/>
      <c r="HT38" s="304"/>
      <c r="HU38" s="304"/>
    </row>
    <row r="39" s="1" customFormat="1" spans="1:229">
      <c r="A39" s="191">
        <v>11001</v>
      </c>
      <c r="B39" s="326" t="s">
        <v>76</v>
      </c>
      <c r="C39" s="342">
        <v>11640</v>
      </c>
      <c r="D39" s="323">
        <f t="shared" ref="D39:D42" si="6">F39-C39</f>
        <v>0</v>
      </c>
      <c r="E39" s="324">
        <f t="shared" si="0"/>
        <v>0</v>
      </c>
      <c r="F39" s="328">
        <v>11640</v>
      </c>
      <c r="G39" s="222"/>
      <c r="H39" s="341"/>
      <c r="I39" s="341"/>
      <c r="J39" s="341"/>
      <c r="K39" s="341"/>
      <c r="L39" s="341"/>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c r="BJ39" s="304"/>
      <c r="BK39" s="304"/>
      <c r="BL39" s="304"/>
      <c r="BM39" s="304"/>
      <c r="BN39" s="304"/>
      <c r="BO39" s="304"/>
      <c r="BP39" s="304"/>
      <c r="BQ39" s="304"/>
      <c r="BR39" s="304"/>
      <c r="BS39" s="304"/>
      <c r="BT39" s="304"/>
      <c r="BU39" s="304"/>
      <c r="BV39" s="304"/>
      <c r="BW39" s="304"/>
      <c r="BX39" s="304"/>
      <c r="BY39" s="304"/>
      <c r="BZ39" s="304"/>
      <c r="CA39" s="304"/>
      <c r="CB39" s="304"/>
      <c r="CC39" s="304"/>
      <c r="CD39" s="304"/>
      <c r="CE39" s="304"/>
      <c r="CF39" s="304"/>
      <c r="CG39" s="304"/>
      <c r="CH39" s="304"/>
      <c r="CI39" s="304"/>
      <c r="CJ39" s="304"/>
      <c r="CK39" s="304"/>
      <c r="CL39" s="304"/>
      <c r="CM39" s="304"/>
      <c r="CN39" s="304"/>
      <c r="CO39" s="304"/>
      <c r="CP39" s="304"/>
      <c r="CQ39" s="304"/>
      <c r="CR39" s="304"/>
      <c r="CS39" s="304"/>
      <c r="CT39" s="304"/>
      <c r="CU39" s="304"/>
      <c r="CV39" s="304"/>
      <c r="CW39" s="304"/>
      <c r="CX39" s="304"/>
      <c r="CY39" s="304"/>
      <c r="CZ39" s="304"/>
      <c r="DA39" s="304"/>
      <c r="DB39" s="304"/>
      <c r="DC39" s="304"/>
      <c r="DD39" s="304"/>
      <c r="DE39" s="304"/>
      <c r="DF39" s="304"/>
      <c r="DG39" s="304"/>
      <c r="DH39" s="304"/>
      <c r="DI39" s="304"/>
      <c r="DJ39" s="304"/>
      <c r="DK39" s="304"/>
      <c r="DL39" s="304"/>
      <c r="DM39" s="304"/>
      <c r="DN39" s="304"/>
      <c r="DO39" s="304"/>
      <c r="DP39" s="304"/>
      <c r="DQ39" s="304"/>
      <c r="DR39" s="304"/>
      <c r="DS39" s="304"/>
      <c r="DT39" s="304"/>
      <c r="DU39" s="304"/>
      <c r="DV39" s="304"/>
      <c r="DW39" s="304"/>
      <c r="DX39" s="304"/>
      <c r="DY39" s="304"/>
      <c r="DZ39" s="304"/>
      <c r="EA39" s="304"/>
      <c r="EB39" s="304"/>
      <c r="EC39" s="304"/>
      <c r="ED39" s="304"/>
      <c r="EE39" s="304"/>
      <c r="EF39" s="304"/>
      <c r="EG39" s="304"/>
      <c r="EH39" s="304"/>
      <c r="EI39" s="304"/>
      <c r="EJ39" s="304"/>
      <c r="EK39" s="304"/>
      <c r="EL39" s="304"/>
      <c r="EM39" s="304"/>
      <c r="EN39" s="304"/>
      <c r="EO39" s="304"/>
      <c r="EP39" s="304"/>
      <c r="EQ39" s="304"/>
      <c r="ER39" s="304"/>
      <c r="ES39" s="304"/>
      <c r="ET39" s="304"/>
      <c r="EU39" s="304"/>
      <c r="EV39" s="304"/>
      <c r="EW39" s="304"/>
      <c r="EX39" s="304"/>
      <c r="EY39" s="304"/>
      <c r="EZ39" s="304"/>
      <c r="FA39" s="304"/>
      <c r="FB39" s="304"/>
      <c r="FC39" s="304"/>
      <c r="FD39" s="304"/>
      <c r="FE39" s="304"/>
      <c r="FF39" s="304"/>
      <c r="FG39" s="304"/>
      <c r="FH39" s="304"/>
      <c r="FI39" s="304"/>
      <c r="FJ39" s="304"/>
      <c r="FK39" s="304"/>
      <c r="FL39" s="304"/>
      <c r="FM39" s="304"/>
      <c r="FN39" s="304"/>
      <c r="FO39" s="304"/>
      <c r="FP39" s="304"/>
      <c r="FQ39" s="304"/>
      <c r="FR39" s="304"/>
      <c r="FS39" s="304"/>
      <c r="FT39" s="304"/>
      <c r="FU39" s="304"/>
      <c r="FV39" s="304"/>
      <c r="FW39" s="304"/>
      <c r="FX39" s="304"/>
      <c r="FY39" s="304"/>
      <c r="FZ39" s="304"/>
      <c r="GA39" s="304"/>
      <c r="GB39" s="304"/>
      <c r="GC39" s="304"/>
      <c r="GD39" s="304"/>
      <c r="GE39" s="304"/>
      <c r="GF39" s="304"/>
      <c r="GG39" s="304"/>
      <c r="GH39" s="304"/>
      <c r="GI39" s="304"/>
      <c r="GJ39" s="304"/>
      <c r="GK39" s="304"/>
      <c r="GL39" s="304"/>
      <c r="GM39" s="304"/>
      <c r="GN39" s="304"/>
      <c r="GO39" s="304"/>
      <c r="GP39" s="304"/>
      <c r="GQ39" s="304"/>
      <c r="GR39" s="304"/>
      <c r="GS39" s="304"/>
      <c r="GT39" s="304"/>
      <c r="GU39" s="304"/>
      <c r="GV39" s="304"/>
      <c r="GW39" s="304"/>
      <c r="GX39" s="304"/>
      <c r="GY39" s="304"/>
      <c r="GZ39" s="304"/>
      <c r="HA39" s="304"/>
      <c r="HB39" s="304"/>
      <c r="HC39" s="304"/>
      <c r="HD39" s="304"/>
      <c r="HE39" s="304"/>
      <c r="HF39" s="304"/>
      <c r="HG39" s="304"/>
      <c r="HH39" s="304"/>
      <c r="HI39" s="304"/>
      <c r="HJ39" s="304"/>
      <c r="HK39" s="304"/>
      <c r="HL39" s="304"/>
      <c r="HM39" s="304"/>
      <c r="HN39" s="304"/>
      <c r="HO39" s="304"/>
      <c r="HP39" s="304"/>
      <c r="HQ39" s="304"/>
      <c r="HR39" s="304"/>
      <c r="HS39" s="304"/>
      <c r="HT39" s="304"/>
      <c r="HU39" s="304"/>
    </row>
    <row r="40" s="1" customFormat="1" spans="1:229">
      <c r="A40" s="191">
        <v>11002</v>
      </c>
      <c r="B40" s="326" t="s">
        <v>77</v>
      </c>
      <c r="C40" s="342">
        <v>207241</v>
      </c>
      <c r="D40" s="323">
        <f t="shared" si="6"/>
        <v>2826</v>
      </c>
      <c r="E40" s="324">
        <f t="shared" si="0"/>
        <v>0.013636297836818</v>
      </c>
      <c r="F40" s="342">
        <f>127328+82739</f>
        <v>210067</v>
      </c>
      <c r="G40" s="222"/>
      <c r="H40" s="340"/>
      <c r="I40" s="354"/>
      <c r="J40" s="354"/>
      <c r="K40" s="354"/>
      <c r="L40" s="35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304"/>
      <c r="BN40" s="304"/>
      <c r="BO40" s="304"/>
      <c r="BP40" s="304"/>
      <c r="BQ40" s="304"/>
      <c r="BR40" s="304"/>
      <c r="BS40" s="304"/>
      <c r="BT40" s="304"/>
      <c r="BU40" s="304"/>
      <c r="BV40" s="304"/>
      <c r="BW40" s="304"/>
      <c r="BX40" s="304"/>
      <c r="BY40" s="304"/>
      <c r="BZ40" s="304"/>
      <c r="CA40" s="304"/>
      <c r="CB40" s="304"/>
      <c r="CC40" s="304"/>
      <c r="CD40" s="304"/>
      <c r="CE40" s="304"/>
      <c r="CF40" s="304"/>
      <c r="CG40" s="304"/>
      <c r="CH40" s="304"/>
      <c r="CI40" s="304"/>
      <c r="CJ40" s="304"/>
      <c r="CK40" s="304"/>
      <c r="CL40" s="304"/>
      <c r="CM40" s="304"/>
      <c r="CN40" s="304"/>
      <c r="CO40" s="304"/>
      <c r="CP40" s="304"/>
      <c r="CQ40" s="304"/>
      <c r="CR40" s="304"/>
      <c r="CS40" s="304"/>
      <c r="CT40" s="304"/>
      <c r="CU40" s="304"/>
      <c r="CV40" s="304"/>
      <c r="CW40" s="304"/>
      <c r="CX40" s="304"/>
      <c r="CY40" s="304"/>
      <c r="CZ40" s="304"/>
      <c r="DA40" s="304"/>
      <c r="DB40" s="304"/>
      <c r="DC40" s="304"/>
      <c r="DD40" s="304"/>
      <c r="DE40" s="304"/>
      <c r="DF40" s="304"/>
      <c r="DG40" s="304"/>
      <c r="DH40" s="304"/>
      <c r="DI40" s="304"/>
      <c r="DJ40" s="304"/>
      <c r="DK40" s="304"/>
      <c r="DL40" s="304"/>
      <c r="DM40" s="304"/>
      <c r="DN40" s="304"/>
      <c r="DO40" s="304"/>
      <c r="DP40" s="304"/>
      <c r="DQ40" s="304"/>
      <c r="DR40" s="304"/>
      <c r="DS40" s="304"/>
      <c r="DT40" s="304"/>
      <c r="DU40" s="304"/>
      <c r="DV40" s="304"/>
      <c r="DW40" s="304"/>
      <c r="DX40" s="304"/>
      <c r="DY40" s="304"/>
      <c r="DZ40" s="304"/>
      <c r="EA40" s="304"/>
      <c r="EB40" s="304"/>
      <c r="EC40" s="304"/>
      <c r="ED40" s="304"/>
      <c r="EE40" s="304"/>
      <c r="EF40" s="304"/>
      <c r="EG40" s="304"/>
      <c r="EH40" s="304"/>
      <c r="EI40" s="304"/>
      <c r="EJ40" s="304"/>
      <c r="EK40" s="304"/>
      <c r="EL40" s="304"/>
      <c r="EM40" s="304"/>
      <c r="EN40" s="304"/>
      <c r="EO40" s="304"/>
      <c r="EP40" s="304"/>
      <c r="EQ40" s="304"/>
      <c r="ER40" s="304"/>
      <c r="ES40" s="304"/>
      <c r="ET40" s="304"/>
      <c r="EU40" s="304"/>
      <c r="EV40" s="304"/>
      <c r="EW40" s="304"/>
      <c r="EX40" s="304"/>
      <c r="EY40" s="304"/>
      <c r="EZ40" s="304"/>
      <c r="FA40" s="304"/>
      <c r="FB40" s="304"/>
      <c r="FC40" s="304"/>
      <c r="FD40" s="304"/>
      <c r="FE40" s="304"/>
      <c r="FF40" s="304"/>
      <c r="FG40" s="304"/>
      <c r="FH40" s="304"/>
      <c r="FI40" s="304"/>
      <c r="FJ40" s="304"/>
      <c r="FK40" s="304"/>
      <c r="FL40" s="304"/>
      <c r="FM40" s="304"/>
      <c r="FN40" s="304"/>
      <c r="FO40" s="304"/>
      <c r="FP40" s="304"/>
      <c r="FQ40" s="304"/>
      <c r="FR40" s="304"/>
      <c r="FS40" s="304"/>
      <c r="FT40" s="304"/>
      <c r="FU40" s="304"/>
      <c r="FV40" s="304"/>
      <c r="FW40" s="304"/>
      <c r="FX40" s="304"/>
      <c r="FY40" s="304"/>
      <c r="FZ40" s="304"/>
      <c r="GA40" s="304"/>
      <c r="GB40" s="304"/>
      <c r="GC40" s="304"/>
      <c r="GD40" s="304"/>
      <c r="GE40" s="304"/>
      <c r="GF40" s="304"/>
      <c r="GG40" s="304"/>
      <c r="GH40" s="304"/>
      <c r="GI40" s="304"/>
      <c r="GJ40" s="304"/>
      <c r="GK40" s="304"/>
      <c r="GL40" s="304"/>
      <c r="GM40" s="304"/>
      <c r="GN40" s="304"/>
      <c r="GO40" s="304"/>
      <c r="GP40" s="304"/>
      <c r="GQ40" s="304"/>
      <c r="GR40" s="304"/>
      <c r="GS40" s="304"/>
      <c r="GT40" s="304"/>
      <c r="GU40" s="304"/>
      <c r="GV40" s="304"/>
      <c r="GW40" s="304"/>
      <c r="GX40" s="304"/>
      <c r="GY40" s="304"/>
      <c r="GZ40" s="304"/>
      <c r="HA40" s="304"/>
      <c r="HB40" s="304"/>
      <c r="HC40" s="304"/>
      <c r="HD40" s="304"/>
      <c r="HE40" s="304"/>
      <c r="HF40" s="304"/>
      <c r="HG40" s="304"/>
      <c r="HH40" s="304"/>
      <c r="HI40" s="304"/>
      <c r="HJ40" s="304"/>
      <c r="HK40" s="304"/>
      <c r="HL40" s="304"/>
      <c r="HM40" s="304"/>
      <c r="HN40" s="304"/>
      <c r="HO40" s="304"/>
      <c r="HP40" s="304"/>
      <c r="HQ40" s="304"/>
      <c r="HR40" s="304"/>
      <c r="HS40" s="304"/>
      <c r="HT40" s="304"/>
      <c r="HU40" s="304"/>
    </row>
    <row r="41" s="1" customFormat="1" ht="15" customHeight="1" spans="1:229">
      <c r="A41" s="191">
        <v>11003</v>
      </c>
      <c r="B41" s="326" t="s">
        <v>78</v>
      </c>
      <c r="C41" s="342">
        <v>8318</v>
      </c>
      <c r="D41" s="323">
        <f t="shared" si="6"/>
        <v>6079</v>
      </c>
      <c r="E41" s="324">
        <f t="shared" si="0"/>
        <v>0.730824717480164</v>
      </c>
      <c r="F41" s="328">
        <v>14397</v>
      </c>
      <c r="G41" s="328"/>
      <c r="H41" s="340"/>
      <c r="I41" s="357"/>
      <c r="J41" s="343"/>
      <c r="K41" s="358"/>
      <c r="L41" s="206"/>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4"/>
      <c r="BQ41" s="304"/>
      <c r="BR41" s="304"/>
      <c r="BS41" s="304"/>
      <c r="BT41" s="304"/>
      <c r="BU41" s="304"/>
      <c r="BV41" s="304"/>
      <c r="BW41" s="304"/>
      <c r="BX41" s="304"/>
      <c r="BY41" s="304"/>
      <c r="BZ41" s="304"/>
      <c r="CA41" s="304"/>
      <c r="CB41" s="304"/>
      <c r="CC41" s="304"/>
      <c r="CD41" s="304"/>
      <c r="CE41" s="304"/>
      <c r="CF41" s="304"/>
      <c r="CG41" s="304"/>
      <c r="CH41" s="304"/>
      <c r="CI41" s="304"/>
      <c r="CJ41" s="304"/>
      <c r="CK41" s="304"/>
      <c r="CL41" s="304"/>
      <c r="CM41" s="304"/>
      <c r="CN41" s="304"/>
      <c r="CO41" s="304"/>
      <c r="CP41" s="304"/>
      <c r="CQ41" s="304"/>
      <c r="CR41" s="304"/>
      <c r="CS41" s="304"/>
      <c r="CT41" s="304"/>
      <c r="CU41" s="304"/>
      <c r="CV41" s="304"/>
      <c r="CW41" s="304"/>
      <c r="CX41" s="304"/>
      <c r="CY41" s="304"/>
      <c r="CZ41" s="304"/>
      <c r="DA41" s="304"/>
      <c r="DB41" s="304"/>
      <c r="DC41" s="304"/>
      <c r="DD41" s="304"/>
      <c r="DE41" s="304"/>
      <c r="DF41" s="304"/>
      <c r="DG41" s="304"/>
      <c r="DH41" s="304"/>
      <c r="DI41" s="304"/>
      <c r="DJ41" s="304"/>
      <c r="DK41" s="304"/>
      <c r="DL41" s="304"/>
      <c r="DM41" s="304"/>
      <c r="DN41" s="304"/>
      <c r="DO41" s="304"/>
      <c r="DP41" s="304"/>
      <c r="DQ41" s="304"/>
      <c r="DR41" s="304"/>
      <c r="DS41" s="304"/>
      <c r="DT41" s="304"/>
      <c r="DU41" s="304"/>
      <c r="DV41" s="304"/>
      <c r="DW41" s="304"/>
      <c r="DX41" s="304"/>
      <c r="DY41" s="304"/>
      <c r="DZ41" s="304"/>
      <c r="EA41" s="304"/>
      <c r="EB41" s="304"/>
      <c r="EC41" s="304"/>
      <c r="ED41" s="304"/>
      <c r="EE41" s="304"/>
      <c r="EF41" s="304"/>
      <c r="EG41" s="304"/>
      <c r="EH41" s="304"/>
      <c r="EI41" s="304"/>
      <c r="EJ41" s="304"/>
      <c r="EK41" s="304"/>
      <c r="EL41" s="304"/>
      <c r="EM41" s="304"/>
      <c r="EN41" s="304"/>
      <c r="EO41" s="304"/>
      <c r="EP41" s="304"/>
      <c r="EQ41" s="304"/>
      <c r="ER41" s="304"/>
      <c r="ES41" s="304"/>
      <c r="ET41" s="304"/>
      <c r="EU41" s="304"/>
      <c r="EV41" s="304"/>
      <c r="EW41" s="304"/>
      <c r="EX41" s="304"/>
      <c r="EY41" s="304"/>
      <c r="EZ41" s="304"/>
      <c r="FA41" s="304"/>
      <c r="FB41" s="304"/>
      <c r="FC41" s="304"/>
      <c r="FD41" s="304"/>
      <c r="FE41" s="304"/>
      <c r="FF41" s="304"/>
      <c r="FG41" s="304"/>
      <c r="FH41" s="304"/>
      <c r="FI41" s="304"/>
      <c r="FJ41" s="304"/>
      <c r="FK41" s="304"/>
      <c r="FL41" s="304"/>
      <c r="FM41" s="304"/>
      <c r="FN41" s="304"/>
      <c r="FO41" s="304"/>
      <c r="FP41" s="304"/>
      <c r="FQ41" s="304"/>
      <c r="FR41" s="304"/>
      <c r="FS41" s="304"/>
      <c r="FT41" s="304"/>
      <c r="FU41" s="304"/>
      <c r="FV41" s="304"/>
      <c r="FW41" s="304"/>
      <c r="FX41" s="304"/>
      <c r="FY41" s="304"/>
      <c r="FZ41" s="304"/>
      <c r="GA41" s="304"/>
      <c r="GB41" s="304"/>
      <c r="GC41" s="304"/>
      <c r="GD41" s="304"/>
      <c r="GE41" s="304"/>
      <c r="GF41" s="304"/>
      <c r="GG41" s="304"/>
      <c r="GH41" s="304"/>
      <c r="GI41" s="304"/>
      <c r="GJ41" s="304"/>
      <c r="GK41" s="304"/>
      <c r="GL41" s="304"/>
      <c r="GM41" s="304"/>
      <c r="GN41" s="304"/>
      <c r="GO41" s="304"/>
      <c r="GP41" s="304"/>
      <c r="GQ41" s="304"/>
      <c r="GR41" s="304"/>
      <c r="GS41" s="304"/>
      <c r="GT41" s="304"/>
      <c r="GU41" s="304"/>
      <c r="GV41" s="304"/>
      <c r="GW41" s="304"/>
      <c r="GX41" s="304"/>
      <c r="GY41" s="304"/>
      <c r="GZ41" s="304"/>
      <c r="HA41" s="304"/>
      <c r="HB41" s="304"/>
      <c r="HC41" s="304"/>
      <c r="HD41" s="304"/>
      <c r="HE41" s="304"/>
      <c r="HF41" s="304"/>
      <c r="HG41" s="304"/>
      <c r="HH41" s="304"/>
      <c r="HI41" s="304"/>
      <c r="HJ41" s="304"/>
      <c r="HK41" s="304"/>
      <c r="HL41" s="304"/>
      <c r="HM41" s="304"/>
      <c r="HN41" s="304"/>
      <c r="HO41" s="304"/>
      <c r="HP41" s="304"/>
      <c r="HQ41" s="304"/>
      <c r="HR41" s="304"/>
      <c r="HS41" s="304"/>
      <c r="HT41" s="304"/>
      <c r="HU41" s="304"/>
    </row>
    <row r="42" s="1" customFormat="1" spans="1:229">
      <c r="A42" s="191">
        <v>11008</v>
      </c>
      <c r="B42" s="340" t="s">
        <v>79</v>
      </c>
      <c r="C42" s="323">
        <v>67471</v>
      </c>
      <c r="D42" s="323">
        <f t="shared" si="6"/>
        <v>0</v>
      </c>
      <c r="E42" s="324">
        <f t="shared" si="0"/>
        <v>0</v>
      </c>
      <c r="F42" s="325">
        <v>67471</v>
      </c>
      <c r="G42" s="325"/>
      <c r="H42" s="341"/>
      <c r="I42" s="341"/>
      <c r="J42" s="341"/>
      <c r="K42" s="341"/>
      <c r="L42" s="341"/>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4"/>
      <c r="BQ42" s="304"/>
      <c r="BR42" s="304"/>
      <c r="BS42" s="304"/>
      <c r="BT42" s="304"/>
      <c r="BU42" s="304"/>
      <c r="BV42" s="304"/>
      <c r="BW42" s="304"/>
      <c r="BX42" s="304"/>
      <c r="BY42" s="304"/>
      <c r="BZ42" s="304"/>
      <c r="CA42" s="304"/>
      <c r="CB42" s="304"/>
      <c r="CC42" s="304"/>
      <c r="CD42" s="304"/>
      <c r="CE42" s="304"/>
      <c r="CF42" s="304"/>
      <c r="CG42" s="304"/>
      <c r="CH42" s="304"/>
      <c r="CI42" s="304"/>
      <c r="CJ42" s="304"/>
      <c r="CK42" s="304"/>
      <c r="CL42" s="304"/>
      <c r="CM42" s="304"/>
      <c r="CN42" s="304"/>
      <c r="CO42" s="304"/>
      <c r="CP42" s="304"/>
      <c r="CQ42" s="304"/>
      <c r="CR42" s="304"/>
      <c r="CS42" s="304"/>
      <c r="CT42" s="304"/>
      <c r="CU42" s="304"/>
      <c r="CV42" s="304"/>
      <c r="CW42" s="304"/>
      <c r="CX42" s="304"/>
      <c r="CY42" s="304"/>
      <c r="CZ42" s="304"/>
      <c r="DA42" s="304"/>
      <c r="DB42" s="304"/>
      <c r="DC42" s="304"/>
      <c r="DD42" s="304"/>
      <c r="DE42" s="304"/>
      <c r="DF42" s="304"/>
      <c r="DG42" s="304"/>
      <c r="DH42" s="304"/>
      <c r="DI42" s="304"/>
      <c r="DJ42" s="304"/>
      <c r="DK42" s="304"/>
      <c r="DL42" s="304"/>
      <c r="DM42" s="304"/>
      <c r="DN42" s="304"/>
      <c r="DO42" s="304"/>
      <c r="DP42" s="304"/>
      <c r="DQ42" s="304"/>
      <c r="DR42" s="304"/>
      <c r="DS42" s="304"/>
      <c r="DT42" s="304"/>
      <c r="DU42" s="304"/>
      <c r="DV42" s="304"/>
      <c r="DW42" s="304"/>
      <c r="DX42" s="304"/>
      <c r="DY42" s="304"/>
      <c r="DZ42" s="304"/>
      <c r="EA42" s="304"/>
      <c r="EB42" s="304"/>
      <c r="EC42" s="304"/>
      <c r="ED42" s="304"/>
      <c r="EE42" s="304"/>
      <c r="EF42" s="304"/>
      <c r="EG42" s="304"/>
      <c r="EH42" s="304"/>
      <c r="EI42" s="304"/>
      <c r="EJ42" s="304"/>
      <c r="EK42" s="304"/>
      <c r="EL42" s="304"/>
      <c r="EM42" s="304"/>
      <c r="EN42" s="304"/>
      <c r="EO42" s="304"/>
      <c r="EP42" s="304"/>
      <c r="EQ42" s="304"/>
      <c r="ER42" s="304"/>
      <c r="ES42" s="304"/>
      <c r="ET42" s="304"/>
      <c r="EU42" s="304"/>
      <c r="EV42" s="304"/>
      <c r="EW42" s="304"/>
      <c r="EX42" s="304"/>
      <c r="EY42" s="304"/>
      <c r="EZ42" s="304"/>
      <c r="FA42" s="304"/>
      <c r="FB42" s="304"/>
      <c r="FC42" s="304"/>
      <c r="FD42" s="304"/>
      <c r="FE42" s="304"/>
      <c r="FF42" s="304"/>
      <c r="FG42" s="304"/>
      <c r="FH42" s="304"/>
      <c r="FI42" s="304"/>
      <c r="FJ42" s="304"/>
      <c r="FK42" s="304"/>
      <c r="FL42" s="304"/>
      <c r="FM42" s="304"/>
      <c r="FN42" s="304"/>
      <c r="FO42" s="304"/>
      <c r="FP42" s="304"/>
      <c r="FQ42" s="304"/>
      <c r="FR42" s="304"/>
      <c r="FS42" s="304"/>
      <c r="FT42" s="304"/>
      <c r="FU42" s="304"/>
      <c r="FV42" s="304"/>
      <c r="FW42" s="304"/>
      <c r="FX42" s="304"/>
      <c r="FY42" s="304"/>
      <c r="FZ42" s="304"/>
      <c r="GA42" s="304"/>
      <c r="GB42" s="304"/>
      <c r="GC42" s="304"/>
      <c r="GD42" s="304"/>
      <c r="GE42" s="304"/>
      <c r="GF42" s="304"/>
      <c r="GG42" s="304"/>
      <c r="GH42" s="304"/>
      <c r="GI42" s="304"/>
      <c r="GJ42" s="304"/>
      <c r="GK42" s="304"/>
      <c r="GL42" s="304"/>
      <c r="GM42" s="304"/>
      <c r="GN42" s="304"/>
      <c r="GO42" s="304"/>
      <c r="GP42" s="304"/>
      <c r="GQ42" s="304"/>
      <c r="GR42" s="304"/>
      <c r="GS42" s="304"/>
      <c r="GT42" s="304"/>
      <c r="GU42" s="304"/>
      <c r="GV42" s="304"/>
      <c r="GW42" s="304"/>
      <c r="GX42" s="304"/>
      <c r="GY42" s="304"/>
      <c r="GZ42" s="304"/>
      <c r="HA42" s="304"/>
      <c r="HB42" s="304"/>
      <c r="HC42" s="304"/>
      <c r="HD42" s="304"/>
      <c r="HE42" s="304"/>
      <c r="HF42" s="304"/>
      <c r="HG42" s="304"/>
      <c r="HH42" s="304"/>
      <c r="HI42" s="304"/>
      <c r="HJ42" s="304"/>
      <c r="HK42" s="304"/>
      <c r="HL42" s="304"/>
      <c r="HM42" s="304"/>
      <c r="HN42" s="304"/>
      <c r="HO42" s="304"/>
      <c r="HP42" s="304"/>
      <c r="HQ42" s="304"/>
      <c r="HR42" s="304"/>
      <c r="HS42" s="304"/>
      <c r="HT42" s="304"/>
      <c r="HU42" s="304"/>
    </row>
    <row r="43" s="1" customFormat="1" spans="1:229">
      <c r="A43" s="191">
        <v>11009</v>
      </c>
      <c r="B43" s="340" t="s">
        <v>80</v>
      </c>
      <c r="C43" s="325">
        <f>SUM(C44:C45)</f>
        <v>0</v>
      </c>
      <c r="D43" s="325"/>
      <c r="E43" s="324"/>
      <c r="F43" s="323"/>
      <c r="G43" s="328"/>
      <c r="H43" s="341"/>
      <c r="I43" s="341"/>
      <c r="J43" s="341"/>
      <c r="K43" s="341"/>
      <c r="L43" s="341"/>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4"/>
      <c r="BK43" s="304"/>
      <c r="BL43" s="304"/>
      <c r="BM43" s="304"/>
      <c r="BN43" s="304"/>
      <c r="BO43" s="304"/>
      <c r="BP43" s="304"/>
      <c r="BQ43" s="304"/>
      <c r="BR43" s="304"/>
      <c r="BS43" s="304"/>
      <c r="BT43" s="304"/>
      <c r="BU43" s="304"/>
      <c r="BV43" s="304"/>
      <c r="BW43" s="304"/>
      <c r="BX43" s="304"/>
      <c r="BY43" s="304"/>
      <c r="BZ43" s="304"/>
      <c r="CA43" s="304"/>
      <c r="CB43" s="304"/>
      <c r="CC43" s="304"/>
      <c r="CD43" s="304"/>
      <c r="CE43" s="304"/>
      <c r="CF43" s="304"/>
      <c r="CG43" s="304"/>
      <c r="CH43" s="304"/>
      <c r="CI43" s="304"/>
      <c r="CJ43" s="304"/>
      <c r="CK43" s="304"/>
      <c r="CL43" s="304"/>
      <c r="CM43" s="304"/>
      <c r="CN43" s="304"/>
      <c r="CO43" s="304"/>
      <c r="CP43" s="304"/>
      <c r="CQ43" s="304"/>
      <c r="CR43" s="304"/>
      <c r="CS43" s="304"/>
      <c r="CT43" s="304"/>
      <c r="CU43" s="304"/>
      <c r="CV43" s="304"/>
      <c r="CW43" s="304"/>
      <c r="CX43" s="304"/>
      <c r="CY43" s="304"/>
      <c r="CZ43" s="304"/>
      <c r="DA43" s="304"/>
      <c r="DB43" s="304"/>
      <c r="DC43" s="304"/>
      <c r="DD43" s="304"/>
      <c r="DE43" s="304"/>
      <c r="DF43" s="304"/>
      <c r="DG43" s="304"/>
      <c r="DH43" s="304"/>
      <c r="DI43" s="304"/>
      <c r="DJ43" s="304"/>
      <c r="DK43" s="304"/>
      <c r="DL43" s="304"/>
      <c r="DM43" s="304"/>
      <c r="DN43" s="304"/>
      <c r="DO43" s="304"/>
      <c r="DP43" s="304"/>
      <c r="DQ43" s="304"/>
      <c r="DR43" s="304"/>
      <c r="DS43" s="304"/>
      <c r="DT43" s="304"/>
      <c r="DU43" s="304"/>
      <c r="DV43" s="304"/>
      <c r="DW43" s="304"/>
      <c r="DX43" s="304"/>
      <c r="DY43" s="304"/>
      <c r="DZ43" s="304"/>
      <c r="EA43" s="304"/>
      <c r="EB43" s="304"/>
      <c r="EC43" s="304"/>
      <c r="ED43" s="304"/>
      <c r="EE43" s="304"/>
      <c r="EF43" s="304"/>
      <c r="EG43" s="304"/>
      <c r="EH43" s="304"/>
      <c r="EI43" s="304"/>
      <c r="EJ43" s="304"/>
      <c r="EK43" s="304"/>
      <c r="EL43" s="304"/>
      <c r="EM43" s="304"/>
      <c r="EN43" s="304"/>
      <c r="EO43" s="304"/>
      <c r="EP43" s="304"/>
      <c r="EQ43" s="304"/>
      <c r="ER43" s="304"/>
      <c r="ES43" s="304"/>
      <c r="ET43" s="304"/>
      <c r="EU43" s="304"/>
      <c r="EV43" s="304"/>
      <c r="EW43" s="304"/>
      <c r="EX43" s="304"/>
      <c r="EY43" s="304"/>
      <c r="EZ43" s="304"/>
      <c r="FA43" s="304"/>
      <c r="FB43" s="304"/>
      <c r="FC43" s="304"/>
      <c r="FD43" s="304"/>
      <c r="FE43" s="304"/>
      <c r="FF43" s="304"/>
      <c r="FG43" s="304"/>
      <c r="FH43" s="304"/>
      <c r="FI43" s="304"/>
      <c r="FJ43" s="304"/>
      <c r="FK43" s="304"/>
      <c r="FL43" s="304"/>
      <c r="FM43" s="304"/>
      <c r="FN43" s="304"/>
      <c r="FO43" s="304"/>
      <c r="FP43" s="304"/>
      <c r="FQ43" s="304"/>
      <c r="FR43" s="304"/>
      <c r="FS43" s="304"/>
      <c r="FT43" s="304"/>
      <c r="FU43" s="304"/>
      <c r="FV43" s="304"/>
      <c r="FW43" s="304"/>
      <c r="FX43" s="304"/>
      <c r="FY43" s="304"/>
      <c r="FZ43" s="304"/>
      <c r="GA43" s="304"/>
      <c r="GB43" s="304"/>
      <c r="GC43" s="304"/>
      <c r="GD43" s="304"/>
      <c r="GE43" s="304"/>
      <c r="GF43" s="304"/>
      <c r="GG43" s="304"/>
      <c r="GH43" s="304"/>
      <c r="GI43" s="304"/>
      <c r="GJ43" s="304"/>
      <c r="GK43" s="304"/>
      <c r="GL43" s="304"/>
      <c r="GM43" s="304"/>
      <c r="GN43" s="304"/>
      <c r="GO43" s="304"/>
      <c r="GP43" s="304"/>
      <c r="GQ43" s="304"/>
      <c r="GR43" s="304"/>
      <c r="GS43" s="304"/>
      <c r="GT43" s="304"/>
      <c r="GU43" s="304"/>
      <c r="GV43" s="304"/>
      <c r="GW43" s="304"/>
      <c r="GX43" s="304"/>
      <c r="GY43" s="304"/>
      <c r="GZ43" s="304"/>
      <c r="HA43" s="304"/>
      <c r="HB43" s="304"/>
      <c r="HC43" s="304"/>
      <c r="HD43" s="304"/>
      <c r="HE43" s="304"/>
      <c r="HF43" s="304"/>
      <c r="HG43" s="304"/>
      <c r="HH43" s="304"/>
      <c r="HI43" s="304"/>
      <c r="HJ43" s="304"/>
      <c r="HK43" s="304"/>
      <c r="HL43" s="304"/>
      <c r="HM43" s="304"/>
      <c r="HN43" s="304"/>
      <c r="HO43" s="304"/>
      <c r="HP43" s="304"/>
      <c r="HQ43" s="304"/>
      <c r="HR43" s="304"/>
      <c r="HS43" s="304"/>
      <c r="HT43" s="304"/>
      <c r="HU43" s="304"/>
    </row>
    <row r="44" s="1" customFormat="1" spans="1:229">
      <c r="A44" s="191">
        <v>110090102</v>
      </c>
      <c r="B44" s="326" t="s">
        <v>81</v>
      </c>
      <c r="C44" s="342">
        <v>0</v>
      </c>
      <c r="D44" s="323"/>
      <c r="E44" s="324"/>
      <c r="F44" s="343"/>
      <c r="G44" s="328"/>
      <c r="H44" s="340"/>
      <c r="I44" s="341"/>
      <c r="J44" s="343"/>
      <c r="K44" s="358"/>
      <c r="L44" s="341"/>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04"/>
      <c r="BB44" s="304"/>
      <c r="BC44" s="304"/>
      <c r="BD44" s="304"/>
      <c r="BE44" s="304"/>
      <c r="BF44" s="304"/>
      <c r="BG44" s="304"/>
      <c r="BH44" s="304"/>
      <c r="BI44" s="304"/>
      <c r="BJ44" s="304"/>
      <c r="BK44" s="304"/>
      <c r="BL44" s="304"/>
      <c r="BM44" s="304"/>
      <c r="BN44" s="304"/>
      <c r="BO44" s="304"/>
      <c r="BP44" s="304"/>
      <c r="BQ44" s="304"/>
      <c r="BR44" s="304"/>
      <c r="BS44" s="304"/>
      <c r="BT44" s="304"/>
      <c r="BU44" s="304"/>
      <c r="BV44" s="304"/>
      <c r="BW44" s="304"/>
      <c r="BX44" s="304"/>
      <c r="BY44" s="304"/>
      <c r="BZ44" s="304"/>
      <c r="CA44" s="304"/>
      <c r="CB44" s="304"/>
      <c r="CC44" s="304"/>
      <c r="CD44" s="304"/>
      <c r="CE44" s="304"/>
      <c r="CF44" s="304"/>
      <c r="CG44" s="304"/>
      <c r="CH44" s="304"/>
      <c r="CI44" s="304"/>
      <c r="CJ44" s="304"/>
      <c r="CK44" s="304"/>
      <c r="CL44" s="304"/>
      <c r="CM44" s="304"/>
      <c r="CN44" s="304"/>
      <c r="CO44" s="304"/>
      <c r="CP44" s="304"/>
      <c r="CQ44" s="304"/>
      <c r="CR44" s="304"/>
      <c r="CS44" s="304"/>
      <c r="CT44" s="304"/>
      <c r="CU44" s="304"/>
      <c r="CV44" s="304"/>
      <c r="CW44" s="304"/>
      <c r="CX44" s="304"/>
      <c r="CY44" s="304"/>
      <c r="CZ44" s="304"/>
      <c r="DA44" s="304"/>
      <c r="DB44" s="304"/>
      <c r="DC44" s="304"/>
      <c r="DD44" s="304"/>
      <c r="DE44" s="304"/>
      <c r="DF44" s="304"/>
      <c r="DG44" s="304"/>
      <c r="DH44" s="304"/>
      <c r="DI44" s="304"/>
      <c r="DJ44" s="304"/>
      <c r="DK44" s="304"/>
      <c r="DL44" s="304"/>
      <c r="DM44" s="304"/>
      <c r="DN44" s="304"/>
      <c r="DO44" s="304"/>
      <c r="DP44" s="304"/>
      <c r="DQ44" s="304"/>
      <c r="DR44" s="304"/>
      <c r="DS44" s="304"/>
      <c r="DT44" s="304"/>
      <c r="DU44" s="304"/>
      <c r="DV44" s="304"/>
      <c r="DW44" s="304"/>
      <c r="DX44" s="304"/>
      <c r="DY44" s="304"/>
      <c r="DZ44" s="304"/>
      <c r="EA44" s="304"/>
      <c r="EB44" s="304"/>
      <c r="EC44" s="304"/>
      <c r="ED44" s="304"/>
      <c r="EE44" s="304"/>
      <c r="EF44" s="304"/>
      <c r="EG44" s="304"/>
      <c r="EH44" s="304"/>
      <c r="EI44" s="304"/>
      <c r="EJ44" s="304"/>
      <c r="EK44" s="304"/>
      <c r="EL44" s="304"/>
      <c r="EM44" s="304"/>
      <c r="EN44" s="304"/>
      <c r="EO44" s="304"/>
      <c r="EP44" s="304"/>
      <c r="EQ44" s="304"/>
      <c r="ER44" s="304"/>
      <c r="ES44" s="304"/>
      <c r="ET44" s="304"/>
      <c r="EU44" s="304"/>
      <c r="EV44" s="304"/>
      <c r="EW44" s="304"/>
      <c r="EX44" s="304"/>
      <c r="EY44" s="304"/>
      <c r="EZ44" s="304"/>
      <c r="FA44" s="304"/>
      <c r="FB44" s="304"/>
      <c r="FC44" s="304"/>
      <c r="FD44" s="304"/>
      <c r="FE44" s="304"/>
      <c r="FF44" s="304"/>
      <c r="FG44" s="304"/>
      <c r="FH44" s="304"/>
      <c r="FI44" s="304"/>
      <c r="FJ44" s="304"/>
      <c r="FK44" s="304"/>
      <c r="FL44" s="304"/>
      <c r="FM44" s="304"/>
      <c r="FN44" s="304"/>
      <c r="FO44" s="304"/>
      <c r="FP44" s="304"/>
      <c r="FQ44" s="304"/>
      <c r="FR44" s="304"/>
      <c r="FS44" s="304"/>
      <c r="FT44" s="304"/>
      <c r="FU44" s="304"/>
      <c r="FV44" s="304"/>
      <c r="FW44" s="304"/>
      <c r="FX44" s="304"/>
      <c r="FY44" s="304"/>
      <c r="FZ44" s="304"/>
      <c r="GA44" s="304"/>
      <c r="GB44" s="304"/>
      <c r="GC44" s="304"/>
      <c r="GD44" s="304"/>
      <c r="GE44" s="304"/>
      <c r="GF44" s="304"/>
      <c r="GG44" s="304"/>
      <c r="GH44" s="304"/>
      <c r="GI44" s="304"/>
      <c r="GJ44" s="304"/>
      <c r="GK44" s="304"/>
      <c r="GL44" s="304"/>
      <c r="GM44" s="304"/>
      <c r="GN44" s="304"/>
      <c r="GO44" s="304"/>
      <c r="GP44" s="304"/>
      <c r="GQ44" s="304"/>
      <c r="GR44" s="304"/>
      <c r="GS44" s="304"/>
      <c r="GT44" s="304"/>
      <c r="GU44" s="304"/>
      <c r="GV44" s="304"/>
      <c r="GW44" s="304"/>
      <c r="GX44" s="304"/>
      <c r="GY44" s="304"/>
      <c r="GZ44" s="304"/>
      <c r="HA44" s="304"/>
      <c r="HB44" s="304"/>
      <c r="HC44" s="304"/>
      <c r="HD44" s="304"/>
      <c r="HE44" s="304"/>
      <c r="HF44" s="304"/>
      <c r="HG44" s="304"/>
      <c r="HH44" s="304"/>
      <c r="HI44" s="304"/>
      <c r="HJ44" s="304"/>
      <c r="HK44" s="304"/>
      <c r="HL44" s="304"/>
      <c r="HM44" s="304"/>
      <c r="HN44" s="304"/>
      <c r="HO44" s="304"/>
      <c r="HP44" s="304"/>
      <c r="HQ44" s="304"/>
      <c r="HR44" s="304"/>
      <c r="HS44" s="304"/>
      <c r="HT44" s="304"/>
      <c r="HU44" s="304"/>
    </row>
    <row r="45" s="1" customFormat="1" spans="1:229">
      <c r="A45" s="191">
        <v>110090103</v>
      </c>
      <c r="B45" s="326" t="s">
        <v>82</v>
      </c>
      <c r="C45" s="342">
        <v>0</v>
      </c>
      <c r="D45" s="323"/>
      <c r="E45" s="324"/>
      <c r="F45" s="343"/>
      <c r="G45" s="328"/>
      <c r="H45" s="340"/>
      <c r="I45" s="341"/>
      <c r="J45" s="343"/>
      <c r="K45" s="358"/>
      <c r="L45" s="341"/>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4"/>
      <c r="BK45" s="304"/>
      <c r="BL45" s="304"/>
      <c r="BM45" s="304"/>
      <c r="BN45" s="304"/>
      <c r="BO45" s="304"/>
      <c r="BP45" s="304"/>
      <c r="BQ45" s="304"/>
      <c r="BR45" s="304"/>
      <c r="BS45" s="304"/>
      <c r="BT45" s="304"/>
      <c r="BU45" s="304"/>
      <c r="BV45" s="304"/>
      <c r="BW45" s="304"/>
      <c r="BX45" s="304"/>
      <c r="BY45" s="304"/>
      <c r="BZ45" s="304"/>
      <c r="CA45" s="304"/>
      <c r="CB45" s="304"/>
      <c r="CC45" s="304"/>
      <c r="CD45" s="304"/>
      <c r="CE45" s="304"/>
      <c r="CF45" s="304"/>
      <c r="CG45" s="304"/>
      <c r="CH45" s="304"/>
      <c r="CI45" s="304"/>
      <c r="CJ45" s="304"/>
      <c r="CK45" s="304"/>
      <c r="CL45" s="304"/>
      <c r="CM45" s="304"/>
      <c r="CN45" s="304"/>
      <c r="CO45" s="304"/>
      <c r="CP45" s="304"/>
      <c r="CQ45" s="304"/>
      <c r="CR45" s="304"/>
      <c r="CS45" s="304"/>
      <c r="CT45" s="304"/>
      <c r="CU45" s="304"/>
      <c r="CV45" s="304"/>
      <c r="CW45" s="304"/>
      <c r="CX45" s="304"/>
      <c r="CY45" s="304"/>
      <c r="CZ45" s="304"/>
      <c r="DA45" s="304"/>
      <c r="DB45" s="304"/>
      <c r="DC45" s="304"/>
      <c r="DD45" s="304"/>
      <c r="DE45" s="304"/>
      <c r="DF45" s="304"/>
      <c r="DG45" s="304"/>
      <c r="DH45" s="304"/>
      <c r="DI45" s="304"/>
      <c r="DJ45" s="304"/>
      <c r="DK45" s="304"/>
      <c r="DL45" s="304"/>
      <c r="DM45" s="304"/>
      <c r="DN45" s="304"/>
      <c r="DO45" s="304"/>
      <c r="DP45" s="304"/>
      <c r="DQ45" s="304"/>
      <c r="DR45" s="304"/>
      <c r="DS45" s="304"/>
      <c r="DT45" s="304"/>
      <c r="DU45" s="304"/>
      <c r="DV45" s="304"/>
      <c r="DW45" s="304"/>
      <c r="DX45" s="304"/>
      <c r="DY45" s="304"/>
      <c r="DZ45" s="304"/>
      <c r="EA45" s="304"/>
      <c r="EB45" s="304"/>
      <c r="EC45" s="304"/>
      <c r="ED45" s="304"/>
      <c r="EE45" s="304"/>
      <c r="EF45" s="304"/>
      <c r="EG45" s="304"/>
      <c r="EH45" s="304"/>
      <c r="EI45" s="304"/>
      <c r="EJ45" s="304"/>
      <c r="EK45" s="304"/>
      <c r="EL45" s="304"/>
      <c r="EM45" s="304"/>
      <c r="EN45" s="304"/>
      <c r="EO45" s="304"/>
      <c r="EP45" s="304"/>
      <c r="EQ45" s="304"/>
      <c r="ER45" s="304"/>
      <c r="ES45" s="304"/>
      <c r="ET45" s="304"/>
      <c r="EU45" s="304"/>
      <c r="EV45" s="304"/>
      <c r="EW45" s="304"/>
      <c r="EX45" s="304"/>
      <c r="EY45" s="304"/>
      <c r="EZ45" s="304"/>
      <c r="FA45" s="304"/>
      <c r="FB45" s="304"/>
      <c r="FC45" s="304"/>
      <c r="FD45" s="304"/>
      <c r="FE45" s="304"/>
      <c r="FF45" s="304"/>
      <c r="FG45" s="304"/>
      <c r="FH45" s="304"/>
      <c r="FI45" s="304"/>
      <c r="FJ45" s="304"/>
      <c r="FK45" s="304"/>
      <c r="FL45" s="304"/>
      <c r="FM45" s="304"/>
      <c r="FN45" s="304"/>
      <c r="FO45" s="304"/>
      <c r="FP45" s="304"/>
      <c r="FQ45" s="304"/>
      <c r="FR45" s="304"/>
      <c r="FS45" s="304"/>
      <c r="FT45" s="304"/>
      <c r="FU45" s="304"/>
      <c r="FV45" s="304"/>
      <c r="FW45" s="304"/>
      <c r="FX45" s="304"/>
      <c r="FY45" s="304"/>
      <c r="FZ45" s="304"/>
      <c r="GA45" s="304"/>
      <c r="GB45" s="304"/>
      <c r="GC45" s="304"/>
      <c r="GD45" s="304"/>
      <c r="GE45" s="304"/>
      <c r="GF45" s="304"/>
      <c r="GG45" s="304"/>
      <c r="GH45" s="304"/>
      <c r="GI45" s="304"/>
      <c r="GJ45" s="304"/>
      <c r="GK45" s="304"/>
      <c r="GL45" s="304"/>
      <c r="GM45" s="304"/>
      <c r="GN45" s="304"/>
      <c r="GO45" s="304"/>
      <c r="GP45" s="304"/>
      <c r="GQ45" s="304"/>
      <c r="GR45" s="304"/>
      <c r="GS45" s="304"/>
      <c r="GT45" s="304"/>
      <c r="GU45" s="304"/>
      <c r="GV45" s="304"/>
      <c r="GW45" s="304"/>
      <c r="GX45" s="304"/>
      <c r="GY45" s="304"/>
      <c r="GZ45" s="304"/>
      <c r="HA45" s="304"/>
      <c r="HB45" s="304"/>
      <c r="HC45" s="304"/>
      <c r="HD45" s="304"/>
      <c r="HE45" s="304"/>
      <c r="HF45" s="304"/>
      <c r="HG45" s="304"/>
      <c r="HH45" s="304"/>
      <c r="HI45" s="304"/>
      <c r="HJ45" s="304"/>
      <c r="HK45" s="304"/>
      <c r="HL45" s="304"/>
      <c r="HM45" s="304"/>
      <c r="HN45" s="304"/>
      <c r="HO45" s="304"/>
      <c r="HP45" s="304"/>
      <c r="HQ45" s="304"/>
      <c r="HR45" s="304"/>
      <c r="HS45" s="304"/>
      <c r="HT45" s="304"/>
      <c r="HU45" s="304"/>
    </row>
    <row r="46" s="1" customFormat="1" ht="22" customHeight="1" spans="1:229">
      <c r="A46" s="191">
        <v>11015</v>
      </c>
      <c r="B46" s="340" t="s">
        <v>83</v>
      </c>
      <c r="C46" s="325">
        <v>20419</v>
      </c>
      <c r="D46" s="323">
        <f t="shared" ref="D46:D48" si="7">F46-C46</f>
        <v>375</v>
      </c>
      <c r="E46" s="324">
        <f t="shared" si="0"/>
        <v>0.0183652480532837</v>
      </c>
      <c r="F46" s="325">
        <f>21000-206</f>
        <v>20794</v>
      </c>
      <c r="G46" s="328"/>
      <c r="H46" s="341"/>
      <c r="I46" s="341"/>
      <c r="J46" s="341"/>
      <c r="K46" s="341"/>
      <c r="L46" s="341"/>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4"/>
      <c r="BK46" s="304"/>
      <c r="BL46" s="304"/>
      <c r="BM46" s="304"/>
      <c r="BN46" s="304"/>
      <c r="BO46" s="304"/>
      <c r="BP46" s="304"/>
      <c r="BQ46" s="304"/>
      <c r="BR46" s="304"/>
      <c r="BS46" s="304"/>
      <c r="BT46" s="304"/>
      <c r="BU46" s="304"/>
      <c r="BV46" s="304"/>
      <c r="BW46" s="304"/>
      <c r="BX46" s="304"/>
      <c r="BY46" s="304"/>
      <c r="BZ46" s="304"/>
      <c r="CA46" s="304"/>
      <c r="CB46" s="304"/>
      <c r="CC46" s="304"/>
      <c r="CD46" s="304"/>
      <c r="CE46" s="304"/>
      <c r="CF46" s="304"/>
      <c r="CG46" s="304"/>
      <c r="CH46" s="304"/>
      <c r="CI46" s="304"/>
      <c r="CJ46" s="304"/>
      <c r="CK46" s="304"/>
      <c r="CL46" s="304"/>
      <c r="CM46" s="304"/>
      <c r="CN46" s="304"/>
      <c r="CO46" s="304"/>
      <c r="CP46" s="304"/>
      <c r="CQ46" s="304"/>
      <c r="CR46" s="304"/>
      <c r="CS46" s="304"/>
      <c r="CT46" s="304"/>
      <c r="CU46" s="304"/>
      <c r="CV46" s="304"/>
      <c r="CW46" s="304"/>
      <c r="CX46" s="304"/>
      <c r="CY46" s="304"/>
      <c r="CZ46" s="304"/>
      <c r="DA46" s="304"/>
      <c r="DB46" s="304"/>
      <c r="DC46" s="304"/>
      <c r="DD46" s="304"/>
      <c r="DE46" s="304"/>
      <c r="DF46" s="304"/>
      <c r="DG46" s="304"/>
      <c r="DH46" s="304"/>
      <c r="DI46" s="304"/>
      <c r="DJ46" s="304"/>
      <c r="DK46" s="304"/>
      <c r="DL46" s="304"/>
      <c r="DM46" s="304"/>
      <c r="DN46" s="304"/>
      <c r="DO46" s="304"/>
      <c r="DP46" s="304"/>
      <c r="DQ46" s="304"/>
      <c r="DR46" s="304"/>
      <c r="DS46" s="304"/>
      <c r="DT46" s="304"/>
      <c r="DU46" s="304"/>
      <c r="DV46" s="304"/>
      <c r="DW46" s="304"/>
      <c r="DX46" s="304"/>
      <c r="DY46" s="304"/>
      <c r="DZ46" s="304"/>
      <c r="EA46" s="304"/>
      <c r="EB46" s="304"/>
      <c r="EC46" s="304"/>
      <c r="ED46" s="304"/>
      <c r="EE46" s="304"/>
      <c r="EF46" s="304"/>
      <c r="EG46" s="304"/>
      <c r="EH46" s="304"/>
      <c r="EI46" s="304"/>
      <c r="EJ46" s="304"/>
      <c r="EK46" s="304"/>
      <c r="EL46" s="304"/>
      <c r="EM46" s="304"/>
      <c r="EN46" s="304"/>
      <c r="EO46" s="304"/>
      <c r="EP46" s="304"/>
      <c r="EQ46" s="304"/>
      <c r="ER46" s="304"/>
      <c r="ES46" s="304"/>
      <c r="ET46" s="304"/>
      <c r="EU46" s="304"/>
      <c r="EV46" s="304"/>
      <c r="EW46" s="304"/>
      <c r="EX46" s="304"/>
      <c r="EY46" s="304"/>
      <c r="EZ46" s="304"/>
      <c r="FA46" s="304"/>
      <c r="FB46" s="304"/>
      <c r="FC46" s="304"/>
      <c r="FD46" s="304"/>
      <c r="FE46" s="304"/>
      <c r="FF46" s="304"/>
      <c r="FG46" s="304"/>
      <c r="FH46" s="304"/>
      <c r="FI46" s="304"/>
      <c r="FJ46" s="304"/>
      <c r="FK46" s="304"/>
      <c r="FL46" s="304"/>
      <c r="FM46" s="304"/>
      <c r="FN46" s="304"/>
      <c r="FO46" s="304"/>
      <c r="FP46" s="304"/>
      <c r="FQ46" s="304"/>
      <c r="FR46" s="304"/>
      <c r="FS46" s="304"/>
      <c r="FT46" s="304"/>
      <c r="FU46" s="304"/>
      <c r="FV46" s="304"/>
      <c r="FW46" s="304"/>
      <c r="FX46" s="304"/>
      <c r="FY46" s="304"/>
      <c r="FZ46" s="304"/>
      <c r="GA46" s="304"/>
      <c r="GB46" s="304"/>
      <c r="GC46" s="304"/>
      <c r="GD46" s="304"/>
      <c r="GE46" s="304"/>
      <c r="GF46" s="304"/>
      <c r="GG46" s="304"/>
      <c r="GH46" s="304"/>
      <c r="GI46" s="304"/>
      <c r="GJ46" s="304"/>
      <c r="GK46" s="304"/>
      <c r="GL46" s="304"/>
      <c r="GM46" s="304"/>
      <c r="GN46" s="304"/>
      <c r="GO46" s="304"/>
      <c r="GP46" s="304"/>
      <c r="GQ46" s="304"/>
      <c r="GR46" s="304"/>
      <c r="GS46" s="304"/>
      <c r="GT46" s="304"/>
      <c r="GU46" s="304"/>
      <c r="GV46" s="304"/>
      <c r="GW46" s="304"/>
      <c r="GX46" s="304"/>
      <c r="GY46" s="304"/>
      <c r="GZ46" s="304"/>
      <c r="HA46" s="304"/>
      <c r="HB46" s="304"/>
      <c r="HC46" s="304"/>
      <c r="HD46" s="304"/>
      <c r="HE46" s="304"/>
      <c r="HF46" s="304"/>
      <c r="HG46" s="304"/>
      <c r="HH46" s="304"/>
      <c r="HI46" s="304"/>
      <c r="HJ46" s="304"/>
      <c r="HK46" s="304"/>
      <c r="HL46" s="304"/>
      <c r="HM46" s="304"/>
      <c r="HN46" s="304"/>
      <c r="HO46" s="304"/>
      <c r="HP46" s="304"/>
      <c r="HQ46" s="304"/>
      <c r="HR46" s="304"/>
      <c r="HS46" s="304"/>
      <c r="HT46" s="304"/>
      <c r="HU46" s="304"/>
    </row>
    <row r="47" s="1" customFormat="1" ht="18" customHeight="1" spans="1:229">
      <c r="A47" s="191">
        <v>11011</v>
      </c>
      <c r="B47" s="344" t="s">
        <v>84</v>
      </c>
      <c r="C47" s="325">
        <v>480</v>
      </c>
      <c r="D47" s="323">
        <f t="shared" si="7"/>
        <v>0</v>
      </c>
      <c r="E47" s="324">
        <f t="shared" si="0"/>
        <v>0</v>
      </c>
      <c r="F47" s="325">
        <v>480</v>
      </c>
      <c r="G47" s="328"/>
      <c r="H47" s="341"/>
      <c r="I47" s="341"/>
      <c r="J47" s="341"/>
      <c r="K47" s="341"/>
      <c r="L47" s="341"/>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4"/>
      <c r="BK47" s="304"/>
      <c r="BL47" s="304"/>
      <c r="BM47" s="304"/>
      <c r="BN47" s="304"/>
      <c r="BO47" s="304"/>
      <c r="BP47" s="304"/>
      <c r="BQ47" s="304"/>
      <c r="BR47" s="304"/>
      <c r="BS47" s="304"/>
      <c r="BT47" s="304"/>
      <c r="BU47" s="304"/>
      <c r="BV47" s="304"/>
      <c r="BW47" s="304"/>
      <c r="BX47" s="304"/>
      <c r="BY47" s="304"/>
      <c r="BZ47" s="304"/>
      <c r="CA47" s="304"/>
      <c r="CB47" s="304"/>
      <c r="CC47" s="304"/>
      <c r="CD47" s="304"/>
      <c r="CE47" s="304"/>
      <c r="CF47" s="304"/>
      <c r="CG47" s="304"/>
      <c r="CH47" s="304"/>
      <c r="CI47" s="304"/>
      <c r="CJ47" s="304"/>
      <c r="CK47" s="304"/>
      <c r="CL47" s="304"/>
      <c r="CM47" s="304"/>
      <c r="CN47" s="304"/>
      <c r="CO47" s="304"/>
      <c r="CP47" s="304"/>
      <c r="CQ47" s="304"/>
      <c r="CR47" s="304"/>
      <c r="CS47" s="304"/>
      <c r="CT47" s="304"/>
      <c r="CU47" s="304"/>
      <c r="CV47" s="304"/>
      <c r="CW47" s="304"/>
      <c r="CX47" s="304"/>
      <c r="CY47" s="304"/>
      <c r="CZ47" s="304"/>
      <c r="DA47" s="304"/>
      <c r="DB47" s="304"/>
      <c r="DC47" s="304"/>
      <c r="DD47" s="304"/>
      <c r="DE47" s="304"/>
      <c r="DF47" s="304"/>
      <c r="DG47" s="304"/>
      <c r="DH47" s="304"/>
      <c r="DI47" s="304"/>
      <c r="DJ47" s="304"/>
      <c r="DK47" s="304"/>
      <c r="DL47" s="304"/>
      <c r="DM47" s="304"/>
      <c r="DN47" s="304"/>
      <c r="DO47" s="304"/>
      <c r="DP47" s="304"/>
      <c r="DQ47" s="304"/>
      <c r="DR47" s="304"/>
      <c r="DS47" s="304"/>
      <c r="DT47" s="304"/>
      <c r="DU47" s="304"/>
      <c r="DV47" s="304"/>
      <c r="DW47" s="304"/>
      <c r="DX47" s="304"/>
      <c r="DY47" s="304"/>
      <c r="DZ47" s="304"/>
      <c r="EA47" s="304"/>
      <c r="EB47" s="304"/>
      <c r="EC47" s="304"/>
      <c r="ED47" s="304"/>
      <c r="EE47" s="304"/>
      <c r="EF47" s="304"/>
      <c r="EG47" s="304"/>
      <c r="EH47" s="304"/>
      <c r="EI47" s="304"/>
      <c r="EJ47" s="304"/>
      <c r="EK47" s="304"/>
      <c r="EL47" s="304"/>
      <c r="EM47" s="304"/>
      <c r="EN47" s="304"/>
      <c r="EO47" s="304"/>
      <c r="EP47" s="304"/>
      <c r="EQ47" s="304"/>
      <c r="ER47" s="304"/>
      <c r="ES47" s="304"/>
      <c r="ET47" s="304"/>
      <c r="EU47" s="304"/>
      <c r="EV47" s="304"/>
      <c r="EW47" s="304"/>
      <c r="EX47" s="304"/>
      <c r="EY47" s="304"/>
      <c r="EZ47" s="304"/>
      <c r="FA47" s="304"/>
      <c r="FB47" s="304"/>
      <c r="FC47" s="304"/>
      <c r="FD47" s="304"/>
      <c r="FE47" s="304"/>
      <c r="FF47" s="304"/>
      <c r="FG47" s="304"/>
      <c r="FH47" s="304"/>
      <c r="FI47" s="304"/>
      <c r="FJ47" s="304"/>
      <c r="FK47" s="304"/>
      <c r="FL47" s="304"/>
      <c r="FM47" s="304"/>
      <c r="FN47" s="304"/>
      <c r="FO47" s="304"/>
      <c r="FP47" s="304"/>
      <c r="FQ47" s="304"/>
      <c r="FR47" s="304"/>
      <c r="FS47" s="304"/>
      <c r="FT47" s="304"/>
      <c r="FU47" s="304"/>
      <c r="FV47" s="304"/>
      <c r="FW47" s="304"/>
      <c r="FX47" s="304"/>
      <c r="FY47" s="304"/>
      <c r="FZ47" s="304"/>
      <c r="GA47" s="304"/>
      <c r="GB47" s="304"/>
      <c r="GC47" s="304"/>
      <c r="GD47" s="304"/>
      <c r="GE47" s="304"/>
      <c r="GF47" s="304"/>
      <c r="GG47" s="304"/>
      <c r="GH47" s="304"/>
      <c r="GI47" s="304"/>
      <c r="GJ47" s="304"/>
      <c r="GK47" s="304"/>
      <c r="GL47" s="304"/>
      <c r="GM47" s="304"/>
      <c r="GN47" s="304"/>
      <c r="GO47" s="304"/>
      <c r="GP47" s="304"/>
      <c r="GQ47" s="304"/>
      <c r="GR47" s="304"/>
      <c r="GS47" s="304"/>
      <c r="GT47" s="304"/>
      <c r="GU47" s="304"/>
      <c r="GV47" s="304"/>
      <c r="GW47" s="304"/>
      <c r="GX47" s="304"/>
      <c r="GY47" s="304"/>
      <c r="GZ47" s="304"/>
      <c r="HA47" s="304"/>
      <c r="HB47" s="304"/>
      <c r="HC47" s="304"/>
      <c r="HD47" s="304"/>
      <c r="HE47" s="304"/>
      <c r="HF47" s="304"/>
      <c r="HG47" s="304"/>
      <c r="HH47" s="304"/>
      <c r="HI47" s="304"/>
      <c r="HJ47" s="304"/>
      <c r="HK47" s="304"/>
      <c r="HL47" s="304"/>
      <c r="HM47" s="304"/>
      <c r="HN47" s="304"/>
      <c r="HO47" s="304"/>
      <c r="HP47" s="304"/>
      <c r="HQ47" s="304"/>
      <c r="HR47" s="304"/>
      <c r="HS47" s="304"/>
      <c r="HT47" s="304"/>
      <c r="HU47" s="304"/>
    </row>
    <row r="48" s="1" customFormat="1" ht="18" customHeight="1" spans="1:229">
      <c r="A48" s="191">
        <v>11021</v>
      </c>
      <c r="B48" s="344" t="s">
        <v>85</v>
      </c>
      <c r="C48" s="325">
        <v>15000</v>
      </c>
      <c r="D48" s="323">
        <f t="shared" si="7"/>
        <v>0</v>
      </c>
      <c r="E48" s="324">
        <f t="shared" si="0"/>
        <v>0</v>
      </c>
      <c r="F48" s="325">
        <v>15000</v>
      </c>
      <c r="G48" s="328"/>
      <c r="H48" s="341"/>
      <c r="I48" s="341"/>
      <c r="J48" s="341"/>
      <c r="K48" s="341"/>
      <c r="L48" s="341"/>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4"/>
      <c r="BM48" s="304"/>
      <c r="BN48" s="304"/>
      <c r="BO48" s="304"/>
      <c r="BP48" s="304"/>
      <c r="BQ48" s="304"/>
      <c r="BR48" s="304"/>
      <c r="BS48" s="304"/>
      <c r="BT48" s="304"/>
      <c r="BU48" s="304"/>
      <c r="BV48" s="304"/>
      <c r="BW48" s="304"/>
      <c r="BX48" s="304"/>
      <c r="BY48" s="304"/>
      <c r="BZ48" s="304"/>
      <c r="CA48" s="304"/>
      <c r="CB48" s="304"/>
      <c r="CC48" s="304"/>
      <c r="CD48" s="304"/>
      <c r="CE48" s="304"/>
      <c r="CF48" s="304"/>
      <c r="CG48" s="304"/>
      <c r="CH48" s="304"/>
      <c r="CI48" s="304"/>
      <c r="CJ48" s="304"/>
      <c r="CK48" s="304"/>
      <c r="CL48" s="304"/>
      <c r="CM48" s="304"/>
      <c r="CN48" s="304"/>
      <c r="CO48" s="304"/>
      <c r="CP48" s="304"/>
      <c r="CQ48" s="304"/>
      <c r="CR48" s="304"/>
      <c r="CS48" s="304"/>
      <c r="CT48" s="304"/>
      <c r="CU48" s="304"/>
      <c r="CV48" s="304"/>
      <c r="CW48" s="304"/>
      <c r="CX48" s="304"/>
      <c r="CY48" s="304"/>
      <c r="CZ48" s="304"/>
      <c r="DA48" s="304"/>
      <c r="DB48" s="304"/>
      <c r="DC48" s="304"/>
      <c r="DD48" s="304"/>
      <c r="DE48" s="304"/>
      <c r="DF48" s="304"/>
      <c r="DG48" s="304"/>
      <c r="DH48" s="304"/>
      <c r="DI48" s="304"/>
      <c r="DJ48" s="304"/>
      <c r="DK48" s="304"/>
      <c r="DL48" s="304"/>
      <c r="DM48" s="304"/>
      <c r="DN48" s="304"/>
      <c r="DO48" s="304"/>
      <c r="DP48" s="304"/>
      <c r="DQ48" s="304"/>
      <c r="DR48" s="304"/>
      <c r="DS48" s="304"/>
      <c r="DT48" s="304"/>
      <c r="DU48" s="304"/>
      <c r="DV48" s="304"/>
      <c r="DW48" s="304"/>
      <c r="DX48" s="304"/>
      <c r="DY48" s="304"/>
      <c r="DZ48" s="304"/>
      <c r="EA48" s="304"/>
      <c r="EB48" s="304"/>
      <c r="EC48" s="304"/>
      <c r="ED48" s="304"/>
      <c r="EE48" s="304"/>
      <c r="EF48" s="304"/>
      <c r="EG48" s="304"/>
      <c r="EH48" s="304"/>
      <c r="EI48" s="304"/>
      <c r="EJ48" s="304"/>
      <c r="EK48" s="304"/>
      <c r="EL48" s="304"/>
      <c r="EM48" s="304"/>
      <c r="EN48" s="304"/>
      <c r="EO48" s="304"/>
      <c r="EP48" s="304"/>
      <c r="EQ48" s="304"/>
      <c r="ER48" s="304"/>
      <c r="ES48" s="304"/>
      <c r="ET48" s="304"/>
      <c r="EU48" s="304"/>
      <c r="EV48" s="304"/>
      <c r="EW48" s="304"/>
      <c r="EX48" s="304"/>
      <c r="EY48" s="304"/>
      <c r="EZ48" s="304"/>
      <c r="FA48" s="304"/>
      <c r="FB48" s="304"/>
      <c r="FC48" s="304"/>
      <c r="FD48" s="304"/>
      <c r="FE48" s="304"/>
      <c r="FF48" s="304"/>
      <c r="FG48" s="304"/>
      <c r="FH48" s="304"/>
      <c r="FI48" s="304"/>
      <c r="FJ48" s="304"/>
      <c r="FK48" s="304"/>
      <c r="FL48" s="304"/>
      <c r="FM48" s="304"/>
      <c r="FN48" s="304"/>
      <c r="FO48" s="304"/>
      <c r="FP48" s="304"/>
      <c r="FQ48" s="304"/>
      <c r="FR48" s="304"/>
      <c r="FS48" s="304"/>
      <c r="FT48" s="304"/>
      <c r="FU48" s="304"/>
      <c r="FV48" s="304"/>
      <c r="FW48" s="304"/>
      <c r="FX48" s="304"/>
      <c r="FY48" s="304"/>
      <c r="FZ48" s="304"/>
      <c r="GA48" s="304"/>
      <c r="GB48" s="304"/>
      <c r="GC48" s="304"/>
      <c r="GD48" s="304"/>
      <c r="GE48" s="304"/>
      <c r="GF48" s="304"/>
      <c r="GG48" s="304"/>
      <c r="GH48" s="304"/>
      <c r="GI48" s="304"/>
      <c r="GJ48" s="304"/>
      <c r="GK48" s="304"/>
      <c r="GL48" s="304"/>
      <c r="GM48" s="304"/>
      <c r="GN48" s="304"/>
      <c r="GO48" s="304"/>
      <c r="GP48" s="304"/>
      <c r="GQ48" s="304"/>
      <c r="GR48" s="304"/>
      <c r="GS48" s="304"/>
      <c r="GT48" s="304"/>
      <c r="GU48" s="304"/>
      <c r="GV48" s="304"/>
      <c r="GW48" s="304"/>
      <c r="GX48" s="304"/>
      <c r="GY48" s="304"/>
      <c r="GZ48" s="304"/>
      <c r="HA48" s="304"/>
      <c r="HB48" s="304"/>
      <c r="HC48" s="304"/>
      <c r="HD48" s="304"/>
      <c r="HE48" s="304"/>
      <c r="HF48" s="304"/>
      <c r="HG48" s="304"/>
      <c r="HH48" s="304"/>
      <c r="HI48" s="304"/>
      <c r="HJ48" s="304"/>
      <c r="HK48" s="304"/>
      <c r="HL48" s="304"/>
      <c r="HM48" s="304"/>
      <c r="HN48" s="304"/>
      <c r="HO48" s="304"/>
      <c r="HP48" s="304"/>
      <c r="HQ48" s="304"/>
      <c r="HR48" s="304"/>
      <c r="HS48" s="304"/>
      <c r="HT48" s="304"/>
      <c r="HU48" s="304"/>
    </row>
    <row r="49" s="1" customFormat="1" ht="21" customHeight="1" spans="1:229">
      <c r="A49" s="191"/>
      <c r="B49" s="197" t="s">
        <v>86</v>
      </c>
      <c r="C49" s="325">
        <f>C7+C38+C42+C43+C46+C47+C48</f>
        <v>419783</v>
      </c>
      <c r="D49" s="325">
        <f>D7+D38+D42+D43+D46+D47+D48</f>
        <v>28150</v>
      </c>
      <c r="E49" s="324">
        <f t="shared" si="0"/>
        <v>0.0670584563929459</v>
      </c>
      <c r="F49" s="325">
        <f>F7+F38+F42+F43+F46+F47+F48</f>
        <v>447933</v>
      </c>
      <c r="G49" s="328"/>
      <c r="H49" s="197" t="s">
        <v>87</v>
      </c>
      <c r="I49" s="354">
        <f>SUM(I7,I32:I37)</f>
        <v>419783</v>
      </c>
      <c r="J49" s="354">
        <f>SUM(J7,J32:J37)</f>
        <v>28150</v>
      </c>
      <c r="K49" s="355">
        <f>J49/I49</f>
        <v>0.0670584563929459</v>
      </c>
      <c r="L49" s="354">
        <f>SUM(L7,L32:L37)</f>
        <v>447933</v>
      </c>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c r="CE49" s="304"/>
      <c r="CF49" s="304"/>
      <c r="CG49" s="304"/>
      <c r="CH49" s="304"/>
      <c r="CI49" s="304"/>
      <c r="CJ49" s="304"/>
      <c r="CK49" s="304"/>
      <c r="CL49" s="304"/>
      <c r="CM49" s="304"/>
      <c r="CN49" s="304"/>
      <c r="CO49" s="304"/>
      <c r="CP49" s="304"/>
      <c r="CQ49" s="304"/>
      <c r="CR49" s="304"/>
      <c r="CS49" s="304"/>
      <c r="CT49" s="304"/>
      <c r="CU49" s="304"/>
      <c r="CV49" s="304"/>
      <c r="CW49" s="304"/>
      <c r="CX49" s="304"/>
      <c r="CY49" s="304"/>
      <c r="CZ49" s="304"/>
      <c r="DA49" s="304"/>
      <c r="DB49" s="304"/>
      <c r="DC49" s="304"/>
      <c r="DD49" s="304"/>
      <c r="DE49" s="304"/>
      <c r="DF49" s="304"/>
      <c r="DG49" s="304"/>
      <c r="DH49" s="304"/>
      <c r="DI49" s="304"/>
      <c r="DJ49" s="304"/>
      <c r="DK49" s="304"/>
      <c r="DL49" s="304"/>
      <c r="DM49" s="304"/>
      <c r="DN49" s="304"/>
      <c r="DO49" s="304"/>
      <c r="DP49" s="304"/>
      <c r="DQ49" s="304"/>
      <c r="DR49" s="304"/>
      <c r="DS49" s="304"/>
      <c r="DT49" s="304"/>
      <c r="DU49" s="304"/>
      <c r="DV49" s="304"/>
      <c r="DW49" s="304"/>
      <c r="DX49" s="304"/>
      <c r="DY49" s="304"/>
      <c r="DZ49" s="304"/>
      <c r="EA49" s="304"/>
      <c r="EB49" s="304"/>
      <c r="EC49" s="304"/>
      <c r="ED49" s="304"/>
      <c r="EE49" s="304"/>
      <c r="EF49" s="304"/>
      <c r="EG49" s="304"/>
      <c r="EH49" s="304"/>
      <c r="EI49" s="304"/>
      <c r="EJ49" s="304"/>
      <c r="EK49" s="304"/>
      <c r="EL49" s="304"/>
      <c r="EM49" s="304"/>
      <c r="EN49" s="304"/>
      <c r="EO49" s="304"/>
      <c r="EP49" s="304"/>
      <c r="EQ49" s="304"/>
      <c r="ER49" s="304"/>
      <c r="ES49" s="304"/>
      <c r="ET49" s="304"/>
      <c r="EU49" s="304"/>
      <c r="EV49" s="304"/>
      <c r="EW49" s="304"/>
      <c r="EX49" s="304"/>
      <c r="EY49" s="304"/>
      <c r="EZ49" s="304"/>
      <c r="FA49" s="304"/>
      <c r="FB49" s="304"/>
      <c r="FC49" s="304"/>
      <c r="FD49" s="304"/>
      <c r="FE49" s="304"/>
      <c r="FF49" s="304"/>
      <c r="FG49" s="304"/>
      <c r="FH49" s="304"/>
      <c r="FI49" s="304"/>
      <c r="FJ49" s="304"/>
      <c r="FK49" s="304"/>
      <c r="FL49" s="304"/>
      <c r="FM49" s="304"/>
      <c r="FN49" s="304"/>
      <c r="FO49" s="304"/>
      <c r="FP49" s="304"/>
      <c r="FQ49" s="304"/>
      <c r="FR49" s="304"/>
      <c r="FS49" s="304"/>
      <c r="FT49" s="304"/>
      <c r="FU49" s="304"/>
      <c r="FV49" s="304"/>
      <c r="FW49" s="304"/>
      <c r="FX49" s="304"/>
      <c r="FY49" s="304"/>
      <c r="FZ49" s="304"/>
      <c r="GA49" s="304"/>
      <c r="GB49" s="304"/>
      <c r="GC49" s="304"/>
      <c r="GD49" s="304"/>
      <c r="GE49" s="304"/>
      <c r="GF49" s="304"/>
      <c r="GG49" s="304"/>
      <c r="GH49" s="304"/>
      <c r="GI49" s="304"/>
      <c r="GJ49" s="304"/>
      <c r="GK49" s="304"/>
      <c r="GL49" s="304"/>
      <c r="GM49" s="304"/>
      <c r="GN49" s="304"/>
      <c r="GO49" s="304"/>
      <c r="GP49" s="304"/>
      <c r="GQ49" s="304"/>
      <c r="GR49" s="304"/>
      <c r="GS49" s="304"/>
      <c r="GT49" s="304"/>
      <c r="GU49" s="304"/>
      <c r="GV49" s="304"/>
      <c r="GW49" s="304"/>
      <c r="GX49" s="304"/>
      <c r="GY49" s="304"/>
      <c r="GZ49" s="304"/>
      <c r="HA49" s="304"/>
      <c r="HB49" s="304"/>
      <c r="HC49" s="304"/>
      <c r="HD49" s="304"/>
      <c r="HE49" s="304"/>
      <c r="HF49" s="304"/>
      <c r="HG49" s="304"/>
      <c r="HH49" s="304"/>
      <c r="HI49" s="304"/>
      <c r="HJ49" s="304"/>
      <c r="HK49" s="304"/>
      <c r="HL49" s="304"/>
      <c r="HM49" s="304"/>
      <c r="HN49" s="304"/>
      <c r="HO49" s="304"/>
      <c r="HP49" s="304"/>
      <c r="HQ49" s="304"/>
      <c r="HR49" s="304"/>
      <c r="HS49" s="304"/>
      <c r="HT49" s="304"/>
      <c r="HU49" s="304"/>
    </row>
    <row r="50" spans="7:7">
      <c r="G50" s="345"/>
    </row>
    <row r="51" spans="7:7">
      <c r="G51" s="345"/>
    </row>
    <row r="52" spans="7:7">
      <c r="G52" s="346">
        <f>F49-L49</f>
        <v>0</v>
      </c>
    </row>
    <row r="53" spans="7:7">
      <c r="G53" s="345"/>
    </row>
    <row r="54" spans="7:7">
      <c r="G54" s="347"/>
    </row>
  </sheetData>
  <mergeCells count="11">
    <mergeCell ref="B2:K2"/>
    <mergeCell ref="B4:F4"/>
    <mergeCell ref="H4:L4"/>
    <mergeCell ref="D5:E5"/>
    <mergeCell ref="J5:K5"/>
    <mergeCell ref="B5:B6"/>
    <mergeCell ref="C5:C6"/>
    <mergeCell ref="F5:F6"/>
    <mergeCell ref="H5:H6"/>
    <mergeCell ref="I5:I6"/>
    <mergeCell ref="L5:L6"/>
  </mergeCells>
  <pageMargins left="0.354166666666667" right="0.156944444444444" top="1" bottom="1" header="0.5" footer="0.5"/>
  <pageSetup paperSize="9" scale="8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E1224"/>
  <sheetViews>
    <sheetView topLeftCell="B1" workbookViewId="0">
      <selection activeCell="H8" sqref="H8"/>
    </sheetView>
  </sheetViews>
  <sheetFormatPr defaultColWidth="10" defaultRowHeight="15.6"/>
  <cols>
    <col min="1" max="1" width="19.3796296296296" style="180" hidden="1" customWidth="1"/>
    <col min="2" max="2" width="44.3333333333333" style="254" customWidth="1"/>
    <col min="3" max="3" width="22.7777777777778" style="258" customWidth="1"/>
    <col min="4" max="4" width="15" style="259" customWidth="1"/>
    <col min="5" max="5" width="14.1666666666667" style="260" customWidth="1"/>
    <col min="6" max="6" width="17.2222222222222" style="261" customWidth="1"/>
    <col min="7" max="226" width="10" style="254"/>
    <col min="227" max="16384" width="10" style="1"/>
  </cols>
  <sheetData>
    <row r="1" s="254" customFormat="1" ht="18" customHeight="1" spans="1:6">
      <c r="A1" s="262"/>
      <c r="B1" s="255" t="s">
        <v>88</v>
      </c>
      <c r="C1" s="263"/>
      <c r="D1" s="264" t="s">
        <v>89</v>
      </c>
      <c r="E1" s="265"/>
      <c r="F1" s="266"/>
    </row>
    <row r="2" s="255" customFormat="1" ht="20.4" spans="1:6">
      <c r="A2" s="267"/>
      <c r="B2" s="268" t="s">
        <v>90</v>
      </c>
      <c r="C2" s="269"/>
      <c r="D2" s="268"/>
      <c r="E2" s="270"/>
      <c r="F2" s="271"/>
    </row>
    <row r="3" s="254" customFormat="1" ht="17.25" customHeight="1" spans="1:6">
      <c r="A3" s="262"/>
      <c r="C3" s="263"/>
      <c r="D3" s="272" t="s">
        <v>2</v>
      </c>
      <c r="E3" s="273"/>
      <c r="F3" s="266"/>
    </row>
    <row r="4" s="254" customFormat="1" ht="31" customHeight="1" spans="1:6">
      <c r="A4" s="274" t="s">
        <v>91</v>
      </c>
      <c r="B4" s="275" t="s">
        <v>92</v>
      </c>
      <c r="C4" s="276" t="s">
        <v>93</v>
      </c>
      <c r="D4" s="277" t="s">
        <v>7</v>
      </c>
      <c r="E4" s="278"/>
      <c r="F4" s="279" t="s">
        <v>8</v>
      </c>
    </row>
    <row r="5" s="254" customFormat="1" ht="30" customHeight="1" spans="1:6">
      <c r="A5" s="274"/>
      <c r="B5" s="275"/>
      <c r="C5" s="276"/>
      <c r="D5" s="280" t="s">
        <v>94</v>
      </c>
      <c r="E5" s="281" t="s">
        <v>95</v>
      </c>
      <c r="F5" s="282"/>
    </row>
    <row r="6" s="254" customFormat="1" ht="22.5" customHeight="1" spans="1:6">
      <c r="A6" s="274">
        <v>201</v>
      </c>
      <c r="B6" s="283" t="s">
        <v>96</v>
      </c>
      <c r="C6" s="284">
        <f>SUM(C7,C19,C28,C38,C49,C60,C71,C79,C88,C101,C110,C121,C133,C140,C148,C154,C161,C168,C175,C182,C189,C197,C203,C209,C216,C231,C238,C250,C244)</f>
        <v>27805</v>
      </c>
      <c r="D6" s="284">
        <f>SUM(D7,D19,D28,D38,D49,D60,D71,D79,D88,D101,D110,D121,D133,D140,D148,D154,D161,D168,D175,D182,D189,D197,D203,D209,D216,D231,D238,D250,D244)</f>
        <v>0</v>
      </c>
      <c r="E6" s="285">
        <f>D6/C6</f>
        <v>0</v>
      </c>
      <c r="F6" s="286">
        <v>27805</v>
      </c>
    </row>
    <row r="7" s="254" customFormat="1" ht="20.1" customHeight="1" spans="1:6">
      <c r="A7" s="274">
        <v>20101</v>
      </c>
      <c r="B7" s="287" t="s">
        <v>97</v>
      </c>
      <c r="C7" s="288">
        <f>SUM(C8:C18)</f>
        <v>1229</v>
      </c>
      <c r="D7" s="288">
        <f>SUM(D8:D18)</f>
        <v>0</v>
      </c>
      <c r="E7" s="289">
        <f>D7/C7</f>
        <v>0</v>
      </c>
      <c r="F7" s="290">
        <v>1229</v>
      </c>
    </row>
    <row r="8" s="254" customFormat="1" ht="20.1" customHeight="1" spans="1:6">
      <c r="A8" s="274">
        <v>2010101</v>
      </c>
      <c r="B8" s="291" t="s">
        <v>98</v>
      </c>
      <c r="C8" s="292">
        <v>559</v>
      </c>
      <c r="D8" s="292">
        <f t="shared" ref="D8:D37" si="0">F8-C8</f>
        <v>0</v>
      </c>
      <c r="E8" s="293">
        <f>D8/C8</f>
        <v>0</v>
      </c>
      <c r="F8" s="294">
        <v>559</v>
      </c>
    </row>
    <row r="9" s="254" customFormat="1" ht="20.1" customHeight="1" spans="1:6">
      <c r="A9" s="274">
        <v>2010102</v>
      </c>
      <c r="B9" s="291" t="s">
        <v>99</v>
      </c>
      <c r="C9" s="292">
        <v>0</v>
      </c>
      <c r="D9" s="292">
        <f t="shared" si="0"/>
        <v>0</v>
      </c>
      <c r="E9" s="293"/>
      <c r="F9" s="294">
        <v>0</v>
      </c>
    </row>
    <row r="10" s="254" customFormat="1" ht="20.1" customHeight="1" spans="1:6">
      <c r="A10" s="274">
        <v>2010103</v>
      </c>
      <c r="B10" s="291" t="s">
        <v>100</v>
      </c>
      <c r="C10" s="292">
        <v>0</v>
      </c>
      <c r="D10" s="292">
        <f t="shared" si="0"/>
        <v>0</v>
      </c>
      <c r="E10" s="293"/>
      <c r="F10" s="294">
        <v>0</v>
      </c>
    </row>
    <row r="11" s="254" customFormat="1" ht="20.1" customHeight="1" spans="1:6">
      <c r="A11" s="274">
        <v>2010104</v>
      </c>
      <c r="B11" s="291" t="s">
        <v>101</v>
      </c>
      <c r="C11" s="292">
        <v>64</v>
      </c>
      <c r="D11" s="292">
        <f t="shared" si="0"/>
        <v>0</v>
      </c>
      <c r="E11" s="293">
        <f>D11/C11</f>
        <v>0</v>
      </c>
      <c r="F11" s="294">
        <v>64</v>
      </c>
    </row>
    <row r="12" s="254" customFormat="1" ht="20.1" customHeight="1" spans="1:6">
      <c r="A12" s="274">
        <v>2010105</v>
      </c>
      <c r="B12" s="291" t="s">
        <v>102</v>
      </c>
      <c r="C12" s="292">
        <v>0</v>
      </c>
      <c r="D12" s="292">
        <f t="shared" si="0"/>
        <v>0</v>
      </c>
      <c r="E12" s="293"/>
      <c r="F12" s="294">
        <v>0</v>
      </c>
    </row>
    <row r="13" s="254" customFormat="1" ht="20.1" customHeight="1" spans="1:6">
      <c r="A13" s="274">
        <v>2010106</v>
      </c>
      <c r="B13" s="291" t="s">
        <v>103</v>
      </c>
      <c r="C13" s="292">
        <v>10</v>
      </c>
      <c r="D13" s="292">
        <f t="shared" si="0"/>
        <v>0</v>
      </c>
      <c r="E13" s="293">
        <f>D13/C13</f>
        <v>0</v>
      </c>
      <c r="F13" s="294">
        <v>10</v>
      </c>
    </row>
    <row r="14" s="254" customFormat="1" ht="20.1" customHeight="1" spans="1:6">
      <c r="A14" s="274">
        <v>2010107</v>
      </c>
      <c r="B14" s="291" t="s">
        <v>104</v>
      </c>
      <c r="C14" s="292">
        <v>0</v>
      </c>
      <c r="D14" s="292"/>
      <c r="E14" s="293"/>
      <c r="F14" s="294" t="s">
        <v>89</v>
      </c>
    </row>
    <row r="15" s="254" customFormat="1" ht="20.1" customHeight="1" spans="1:6">
      <c r="A15" s="274">
        <v>2010108</v>
      </c>
      <c r="B15" s="291" t="s">
        <v>105</v>
      </c>
      <c r="C15" s="292">
        <v>77</v>
      </c>
      <c r="D15" s="292">
        <f t="shared" si="0"/>
        <v>0</v>
      </c>
      <c r="E15" s="293">
        <f>D15/C15</f>
        <v>0</v>
      </c>
      <c r="F15" s="294">
        <v>77</v>
      </c>
    </row>
    <row r="16" s="254" customFormat="1" ht="20.1" customHeight="1" spans="1:6">
      <c r="A16" s="274">
        <v>2010109</v>
      </c>
      <c r="B16" s="291" t="s">
        <v>106</v>
      </c>
      <c r="C16" s="292">
        <v>0</v>
      </c>
      <c r="D16" s="292">
        <f t="shared" si="0"/>
        <v>0</v>
      </c>
      <c r="E16" s="293"/>
      <c r="F16" s="294">
        <v>0</v>
      </c>
    </row>
    <row r="17" s="254" customFormat="1" ht="20.1" customHeight="1" spans="1:6">
      <c r="A17" s="274">
        <v>2010150</v>
      </c>
      <c r="B17" s="291" t="s">
        <v>107</v>
      </c>
      <c r="C17" s="292">
        <v>0</v>
      </c>
      <c r="D17" s="292">
        <f t="shared" si="0"/>
        <v>0</v>
      </c>
      <c r="E17" s="293"/>
      <c r="F17" s="294">
        <v>0</v>
      </c>
    </row>
    <row r="18" s="254" customFormat="1" ht="20.1" customHeight="1" spans="1:6">
      <c r="A18" s="274">
        <v>2010199</v>
      </c>
      <c r="B18" s="291" t="s">
        <v>108</v>
      </c>
      <c r="C18" s="292">
        <v>519</v>
      </c>
      <c r="D18" s="292">
        <f t="shared" si="0"/>
        <v>0</v>
      </c>
      <c r="E18" s="293">
        <f>D18/C18</f>
        <v>0</v>
      </c>
      <c r="F18" s="294">
        <v>519</v>
      </c>
    </row>
    <row r="19" s="254" customFormat="1" ht="20.1" customHeight="1" spans="1:6">
      <c r="A19" s="274">
        <v>20102</v>
      </c>
      <c r="B19" s="287" t="s">
        <v>109</v>
      </c>
      <c r="C19" s="288">
        <f>SUM(C20:C27)</f>
        <v>530</v>
      </c>
      <c r="D19" s="288">
        <f t="shared" si="0"/>
        <v>0</v>
      </c>
      <c r="E19" s="289">
        <f t="shared" ref="E18:E27" si="1">D19/C19</f>
        <v>0</v>
      </c>
      <c r="F19" s="290">
        <v>530</v>
      </c>
    </row>
    <row r="20" s="254" customFormat="1" ht="20.1" customHeight="1" spans="1:6">
      <c r="A20" s="274">
        <v>2010201</v>
      </c>
      <c r="B20" s="291" t="s">
        <v>98</v>
      </c>
      <c r="C20" s="292">
        <v>365</v>
      </c>
      <c r="D20" s="292">
        <f t="shared" si="0"/>
        <v>0</v>
      </c>
      <c r="E20" s="293">
        <f t="shared" si="1"/>
        <v>0</v>
      </c>
      <c r="F20" s="294">
        <v>365</v>
      </c>
    </row>
    <row r="21" s="254" customFormat="1" ht="20.1" customHeight="1" spans="1:6">
      <c r="A21" s="274">
        <v>2010202</v>
      </c>
      <c r="B21" s="291" t="s">
        <v>99</v>
      </c>
      <c r="C21" s="292">
        <v>0</v>
      </c>
      <c r="D21" s="292">
        <f t="shared" si="0"/>
        <v>0</v>
      </c>
      <c r="E21" s="293"/>
      <c r="F21" s="294">
        <v>0</v>
      </c>
    </row>
    <row r="22" s="254" customFormat="1" ht="20.1" customHeight="1" spans="1:6">
      <c r="A22" s="274">
        <v>2010203</v>
      </c>
      <c r="B22" s="291" t="s">
        <v>100</v>
      </c>
      <c r="C22" s="292">
        <v>0</v>
      </c>
      <c r="D22" s="292">
        <f t="shared" si="0"/>
        <v>0</v>
      </c>
      <c r="E22" s="293"/>
      <c r="F22" s="294">
        <v>0</v>
      </c>
    </row>
    <row r="23" s="254" customFormat="1" ht="20.1" customHeight="1" spans="1:6">
      <c r="A23" s="274">
        <v>2010204</v>
      </c>
      <c r="B23" s="291" t="s">
        <v>110</v>
      </c>
      <c r="C23" s="292">
        <v>37</v>
      </c>
      <c r="D23" s="292">
        <f t="shared" si="0"/>
        <v>0</v>
      </c>
      <c r="E23" s="293">
        <f t="shared" si="1"/>
        <v>0</v>
      </c>
      <c r="F23" s="294">
        <v>37</v>
      </c>
    </row>
    <row r="24" s="254" customFormat="1" ht="20.1" customHeight="1" spans="1:6">
      <c r="A24" s="274">
        <v>2010205</v>
      </c>
      <c r="B24" s="291" t="s">
        <v>111</v>
      </c>
      <c r="C24" s="292">
        <v>0</v>
      </c>
      <c r="D24" s="292">
        <f t="shared" si="0"/>
        <v>0</v>
      </c>
      <c r="E24" s="293"/>
      <c r="F24" s="294">
        <v>0</v>
      </c>
    </row>
    <row r="25" s="254" customFormat="1" ht="20.1" customHeight="1" spans="1:6">
      <c r="A25" s="274">
        <v>2010206</v>
      </c>
      <c r="B25" s="291" t="s">
        <v>112</v>
      </c>
      <c r="C25" s="292">
        <v>39</v>
      </c>
      <c r="D25" s="292">
        <f t="shared" si="0"/>
        <v>0</v>
      </c>
      <c r="E25" s="293">
        <f t="shared" si="1"/>
        <v>0</v>
      </c>
      <c r="F25" s="294">
        <v>39</v>
      </c>
    </row>
    <row r="26" s="254" customFormat="1" ht="20.1" customHeight="1" spans="1:6">
      <c r="A26" s="274">
        <v>2010250</v>
      </c>
      <c r="B26" s="291" t="s">
        <v>107</v>
      </c>
      <c r="C26" s="292">
        <v>0</v>
      </c>
      <c r="D26" s="292">
        <f t="shared" si="0"/>
        <v>0</v>
      </c>
      <c r="E26" s="293"/>
      <c r="F26" s="294">
        <v>0</v>
      </c>
    </row>
    <row r="27" s="254" customFormat="1" ht="20.1" customHeight="1" spans="1:6">
      <c r="A27" s="274">
        <v>2010299</v>
      </c>
      <c r="B27" s="291" t="s">
        <v>113</v>
      </c>
      <c r="C27" s="292">
        <v>89</v>
      </c>
      <c r="D27" s="292">
        <f t="shared" si="0"/>
        <v>0</v>
      </c>
      <c r="E27" s="293">
        <f t="shared" si="1"/>
        <v>0</v>
      </c>
      <c r="F27" s="294">
        <v>89</v>
      </c>
    </row>
    <row r="28" s="254" customFormat="1" ht="20.1" customHeight="1" spans="1:6">
      <c r="A28" s="274">
        <v>20103</v>
      </c>
      <c r="B28" s="287" t="s">
        <v>114</v>
      </c>
      <c r="C28" s="288">
        <f>SUM(C29:C37)</f>
        <v>11392</v>
      </c>
      <c r="D28" s="288">
        <f t="shared" si="0"/>
        <v>0</v>
      </c>
      <c r="E28" s="289">
        <f t="shared" ref="E28:E39" si="2">D28/C28</f>
        <v>0</v>
      </c>
      <c r="F28" s="290">
        <v>11392</v>
      </c>
    </row>
    <row r="29" s="254" customFormat="1" ht="20.1" customHeight="1" spans="1:6">
      <c r="A29" s="274">
        <v>2010301</v>
      </c>
      <c r="B29" s="291" t="s">
        <v>98</v>
      </c>
      <c r="C29" s="292">
        <v>10089</v>
      </c>
      <c r="D29" s="292">
        <f t="shared" si="0"/>
        <v>0</v>
      </c>
      <c r="E29" s="293">
        <f t="shared" si="2"/>
        <v>0</v>
      </c>
      <c r="F29" s="294">
        <v>10089</v>
      </c>
    </row>
    <row r="30" s="254" customFormat="1" ht="20.1" customHeight="1" spans="1:6">
      <c r="A30" s="274">
        <v>2010302</v>
      </c>
      <c r="B30" s="291" t="s">
        <v>99</v>
      </c>
      <c r="C30" s="292">
        <v>142</v>
      </c>
      <c r="D30" s="292">
        <f t="shared" si="0"/>
        <v>0</v>
      </c>
      <c r="E30" s="293">
        <f t="shared" si="2"/>
        <v>0</v>
      </c>
      <c r="F30" s="294">
        <v>142</v>
      </c>
    </row>
    <row r="31" s="254" customFormat="1" ht="20.1" customHeight="1" spans="1:6">
      <c r="A31" s="274">
        <v>2010303</v>
      </c>
      <c r="B31" s="291" t="s">
        <v>100</v>
      </c>
      <c r="C31" s="292">
        <v>0</v>
      </c>
      <c r="D31" s="292">
        <f t="shared" si="0"/>
        <v>0</v>
      </c>
      <c r="E31" s="293"/>
      <c r="F31" s="294">
        <v>0</v>
      </c>
    </row>
    <row r="32" s="254" customFormat="1" ht="20.1" customHeight="1" spans="1:6">
      <c r="A32" s="274">
        <v>2010304</v>
      </c>
      <c r="B32" s="291" t="s">
        <v>115</v>
      </c>
      <c r="C32" s="292">
        <v>0</v>
      </c>
      <c r="D32" s="292">
        <f t="shared" si="0"/>
        <v>0</v>
      </c>
      <c r="E32" s="293"/>
      <c r="F32" s="294">
        <v>0</v>
      </c>
    </row>
    <row r="33" s="254" customFormat="1" ht="20.1" customHeight="1" spans="1:6">
      <c r="A33" s="274">
        <v>2010305</v>
      </c>
      <c r="B33" s="291" t="s">
        <v>116</v>
      </c>
      <c r="C33" s="292">
        <v>0</v>
      </c>
      <c r="D33" s="292">
        <f t="shared" si="0"/>
        <v>0</v>
      </c>
      <c r="E33" s="293"/>
      <c r="F33" s="294">
        <v>0</v>
      </c>
    </row>
    <row r="34" s="254" customFormat="1" ht="20.1" customHeight="1" spans="1:6">
      <c r="A34" s="274">
        <v>2010306</v>
      </c>
      <c r="B34" s="291" t="s">
        <v>117</v>
      </c>
      <c r="C34" s="292">
        <v>0</v>
      </c>
      <c r="D34" s="292">
        <f t="shared" si="0"/>
        <v>0</v>
      </c>
      <c r="E34" s="293"/>
      <c r="F34" s="294">
        <v>0</v>
      </c>
    </row>
    <row r="35" s="254" customFormat="1" ht="20.1" customHeight="1" spans="1:6">
      <c r="A35" s="274">
        <v>2010309</v>
      </c>
      <c r="B35" s="291" t="s">
        <v>118</v>
      </c>
      <c r="C35" s="295">
        <v>0</v>
      </c>
      <c r="D35" s="292">
        <f t="shared" si="0"/>
        <v>0</v>
      </c>
      <c r="E35" s="293"/>
      <c r="F35" s="294">
        <v>0</v>
      </c>
    </row>
    <row r="36" s="254" customFormat="1" ht="20.1" customHeight="1" spans="1:6">
      <c r="A36" s="274">
        <v>2010350</v>
      </c>
      <c r="B36" s="291" t="s">
        <v>107</v>
      </c>
      <c r="C36" s="292">
        <v>378</v>
      </c>
      <c r="D36" s="292">
        <f t="shared" si="0"/>
        <v>0</v>
      </c>
      <c r="E36" s="293">
        <f t="shared" si="2"/>
        <v>0</v>
      </c>
      <c r="F36" s="294">
        <v>378</v>
      </c>
    </row>
    <row r="37" s="254" customFormat="1" ht="20.1" customHeight="1" spans="1:6">
      <c r="A37" s="274">
        <v>2010399</v>
      </c>
      <c r="B37" s="291" t="s">
        <v>119</v>
      </c>
      <c r="C37" s="292">
        <v>783</v>
      </c>
      <c r="D37" s="292">
        <f t="shared" si="0"/>
        <v>0</v>
      </c>
      <c r="E37" s="293">
        <f t="shared" si="2"/>
        <v>0</v>
      </c>
      <c r="F37" s="294">
        <v>783</v>
      </c>
    </row>
    <row r="38" s="254" customFormat="1" ht="20.1" customHeight="1" spans="1:6">
      <c r="A38" s="274">
        <v>20104</v>
      </c>
      <c r="B38" s="287" t="s">
        <v>120</v>
      </c>
      <c r="C38" s="288">
        <f>SUM(C39:C48)</f>
        <v>751</v>
      </c>
      <c r="D38" s="288">
        <f t="shared" ref="D38:D70" si="3">F38-C38</f>
        <v>0</v>
      </c>
      <c r="E38" s="289">
        <f t="shared" si="2"/>
        <v>0</v>
      </c>
      <c r="F38" s="290">
        <v>751</v>
      </c>
    </row>
    <row r="39" s="254" customFormat="1" ht="20.1" customHeight="1" spans="1:6">
      <c r="A39" s="274">
        <v>2010401</v>
      </c>
      <c r="B39" s="291" t="s">
        <v>98</v>
      </c>
      <c r="C39" s="292">
        <v>507</v>
      </c>
      <c r="D39" s="292">
        <f t="shared" si="3"/>
        <v>0</v>
      </c>
      <c r="E39" s="293">
        <f t="shared" si="2"/>
        <v>0</v>
      </c>
      <c r="F39" s="294">
        <v>507</v>
      </c>
    </row>
    <row r="40" s="254" customFormat="1" ht="20.1" customHeight="1" spans="1:6">
      <c r="A40" s="274">
        <v>2010402</v>
      </c>
      <c r="B40" s="291" t="s">
        <v>99</v>
      </c>
      <c r="C40" s="292">
        <v>0</v>
      </c>
      <c r="D40" s="292">
        <f t="shared" si="3"/>
        <v>0</v>
      </c>
      <c r="E40" s="293"/>
      <c r="F40" s="294">
        <v>0</v>
      </c>
    </row>
    <row r="41" s="254" customFormat="1" ht="20.1" customHeight="1" spans="1:6">
      <c r="A41" s="274">
        <v>2010403</v>
      </c>
      <c r="B41" s="291" t="s">
        <v>100</v>
      </c>
      <c r="C41" s="292">
        <v>0</v>
      </c>
      <c r="D41" s="292">
        <f t="shared" si="3"/>
        <v>0</v>
      </c>
      <c r="E41" s="293"/>
      <c r="F41" s="294">
        <v>0</v>
      </c>
    </row>
    <row r="42" s="254" customFormat="1" ht="20.1" customHeight="1" spans="1:6">
      <c r="A42" s="274">
        <v>2010404</v>
      </c>
      <c r="B42" s="291" t="s">
        <v>121</v>
      </c>
      <c r="C42" s="292">
        <v>0</v>
      </c>
      <c r="D42" s="292">
        <f t="shared" si="3"/>
        <v>0</v>
      </c>
      <c r="E42" s="293"/>
      <c r="F42" s="294">
        <v>0</v>
      </c>
    </row>
    <row r="43" s="254" customFormat="1" ht="20.1" customHeight="1" spans="1:6">
      <c r="A43" s="274">
        <v>2010405</v>
      </c>
      <c r="B43" s="291" t="s">
        <v>122</v>
      </c>
      <c r="C43" s="292">
        <v>0</v>
      </c>
      <c r="D43" s="292">
        <f t="shared" si="3"/>
        <v>0</v>
      </c>
      <c r="E43" s="293"/>
      <c r="F43" s="294">
        <v>0</v>
      </c>
    </row>
    <row r="44" s="254" customFormat="1" ht="20.1" customHeight="1" spans="1:6">
      <c r="A44" s="274">
        <v>2010406</v>
      </c>
      <c r="B44" s="291" t="s">
        <v>123</v>
      </c>
      <c r="C44" s="292">
        <v>0</v>
      </c>
      <c r="D44" s="292">
        <f t="shared" si="3"/>
        <v>0</v>
      </c>
      <c r="E44" s="293"/>
      <c r="F44" s="294">
        <v>0</v>
      </c>
    </row>
    <row r="45" s="254" customFormat="1" ht="20.1" customHeight="1" spans="1:6">
      <c r="A45" s="274">
        <v>2010407</v>
      </c>
      <c r="B45" s="291" t="s">
        <v>124</v>
      </c>
      <c r="C45" s="292">
        <v>0</v>
      </c>
      <c r="D45" s="292">
        <f t="shared" si="3"/>
        <v>0</v>
      </c>
      <c r="E45" s="293"/>
      <c r="F45" s="294">
        <v>0</v>
      </c>
    </row>
    <row r="46" s="254" customFormat="1" ht="20.1" customHeight="1" spans="1:6">
      <c r="A46" s="274">
        <v>2010408</v>
      </c>
      <c r="B46" s="291" t="s">
        <v>125</v>
      </c>
      <c r="C46" s="292">
        <v>0</v>
      </c>
      <c r="D46" s="292">
        <f t="shared" si="3"/>
        <v>0</v>
      </c>
      <c r="E46" s="293"/>
      <c r="F46" s="294">
        <v>0</v>
      </c>
    </row>
    <row r="47" s="254" customFormat="1" ht="20.1" customHeight="1" spans="1:6">
      <c r="A47" s="274">
        <v>2010450</v>
      </c>
      <c r="B47" s="291" t="s">
        <v>107</v>
      </c>
      <c r="C47" s="292">
        <v>0</v>
      </c>
      <c r="D47" s="292">
        <f t="shared" si="3"/>
        <v>0</v>
      </c>
      <c r="E47" s="293"/>
      <c r="F47" s="294">
        <v>0</v>
      </c>
    </row>
    <row r="48" s="254" customFormat="1" ht="20.1" customHeight="1" spans="1:6">
      <c r="A48" s="274">
        <v>2010499</v>
      </c>
      <c r="B48" s="291" t="s">
        <v>126</v>
      </c>
      <c r="C48" s="292">
        <v>244</v>
      </c>
      <c r="D48" s="292">
        <f t="shared" si="3"/>
        <v>0</v>
      </c>
      <c r="E48" s="293">
        <f>D48/C48</f>
        <v>0</v>
      </c>
      <c r="F48" s="294">
        <v>244</v>
      </c>
    </row>
    <row r="49" s="254" customFormat="1" ht="20.1" customHeight="1" spans="1:6">
      <c r="A49" s="274">
        <v>20105</v>
      </c>
      <c r="B49" s="287" t="s">
        <v>127</v>
      </c>
      <c r="C49" s="288">
        <f>SUM(C50:C59)</f>
        <v>353</v>
      </c>
      <c r="D49" s="288">
        <f t="shared" si="3"/>
        <v>0</v>
      </c>
      <c r="E49" s="289">
        <f>D49/C49</f>
        <v>0</v>
      </c>
      <c r="F49" s="290">
        <v>353</v>
      </c>
    </row>
    <row r="50" s="254" customFormat="1" ht="20.1" customHeight="1" spans="1:6">
      <c r="A50" s="274">
        <v>2010501</v>
      </c>
      <c r="B50" s="291" t="s">
        <v>98</v>
      </c>
      <c r="C50" s="292">
        <v>278</v>
      </c>
      <c r="D50" s="292">
        <f t="shared" si="3"/>
        <v>0</v>
      </c>
      <c r="E50" s="293">
        <f>D50/C50</f>
        <v>0</v>
      </c>
      <c r="F50" s="294">
        <v>278</v>
      </c>
    </row>
    <row r="51" s="254" customFormat="1" ht="20.1" customHeight="1" spans="1:6">
      <c r="A51" s="274">
        <v>2010502</v>
      </c>
      <c r="B51" s="291" t="s">
        <v>99</v>
      </c>
      <c r="C51" s="292">
        <v>0</v>
      </c>
      <c r="D51" s="292">
        <f t="shared" si="3"/>
        <v>0</v>
      </c>
      <c r="E51" s="293"/>
      <c r="F51" s="294">
        <v>0</v>
      </c>
    </row>
    <row r="52" s="254" customFormat="1" ht="20.1" customHeight="1" spans="1:6">
      <c r="A52" s="274">
        <v>2010503</v>
      </c>
      <c r="B52" s="291" t="s">
        <v>100</v>
      </c>
      <c r="C52" s="292">
        <v>0</v>
      </c>
      <c r="D52" s="292">
        <f t="shared" si="3"/>
        <v>0</v>
      </c>
      <c r="E52" s="293"/>
      <c r="F52" s="294">
        <v>0</v>
      </c>
    </row>
    <row r="53" s="254" customFormat="1" ht="20.1" customHeight="1" spans="1:6">
      <c r="A53" s="274">
        <v>2010504</v>
      </c>
      <c r="B53" s="291" t="s">
        <v>128</v>
      </c>
      <c r="C53" s="292">
        <v>0</v>
      </c>
      <c r="D53" s="292">
        <f t="shared" si="3"/>
        <v>0</v>
      </c>
      <c r="E53" s="293"/>
      <c r="F53" s="294">
        <v>0</v>
      </c>
    </row>
    <row r="54" s="254" customFormat="1" ht="20.1" customHeight="1" spans="1:6">
      <c r="A54" s="274">
        <v>2010505</v>
      </c>
      <c r="B54" s="291" t="s">
        <v>129</v>
      </c>
      <c r="C54" s="292">
        <v>0</v>
      </c>
      <c r="D54" s="292">
        <f t="shared" si="3"/>
        <v>0</v>
      </c>
      <c r="E54" s="293"/>
      <c r="F54" s="294">
        <v>0</v>
      </c>
    </row>
    <row r="55" s="254" customFormat="1" ht="20.1" customHeight="1" spans="1:6">
      <c r="A55" s="274">
        <v>2010506</v>
      </c>
      <c r="B55" s="291" t="s">
        <v>130</v>
      </c>
      <c r="C55" s="292">
        <v>0</v>
      </c>
      <c r="D55" s="292">
        <f t="shared" si="3"/>
        <v>0</v>
      </c>
      <c r="E55" s="293"/>
      <c r="F55" s="294">
        <v>0</v>
      </c>
    </row>
    <row r="56" s="254" customFormat="1" ht="20.1" customHeight="1" spans="1:6">
      <c r="A56" s="274">
        <v>2010507</v>
      </c>
      <c r="B56" s="291" t="s">
        <v>131</v>
      </c>
      <c r="C56" s="292">
        <v>0</v>
      </c>
      <c r="D56" s="292">
        <f t="shared" si="3"/>
        <v>0</v>
      </c>
      <c r="E56" s="293"/>
      <c r="F56" s="294">
        <v>0</v>
      </c>
    </row>
    <row r="57" s="254" customFormat="1" ht="20.1" customHeight="1" spans="1:6">
      <c r="A57" s="274">
        <v>2010508</v>
      </c>
      <c r="B57" s="291" t="s">
        <v>132</v>
      </c>
      <c r="C57" s="292">
        <v>75</v>
      </c>
      <c r="D57" s="292">
        <f t="shared" si="3"/>
        <v>0</v>
      </c>
      <c r="E57" s="293">
        <f>D57/C57</f>
        <v>0</v>
      </c>
      <c r="F57" s="294">
        <v>75</v>
      </c>
    </row>
    <row r="58" s="254" customFormat="1" ht="20.1" customHeight="1" spans="1:6">
      <c r="A58" s="274">
        <v>2010550</v>
      </c>
      <c r="B58" s="291" t="s">
        <v>107</v>
      </c>
      <c r="C58" s="292">
        <v>0</v>
      </c>
      <c r="D58" s="292">
        <f t="shared" si="3"/>
        <v>0</v>
      </c>
      <c r="E58" s="293"/>
      <c r="F58" s="294">
        <v>0</v>
      </c>
    </row>
    <row r="59" s="254" customFormat="1" ht="20.1" customHeight="1" spans="1:6">
      <c r="A59" s="274">
        <v>2010599</v>
      </c>
      <c r="B59" s="291" t="s">
        <v>133</v>
      </c>
      <c r="C59" s="292">
        <v>0</v>
      </c>
      <c r="D59" s="292">
        <f t="shared" si="3"/>
        <v>0</v>
      </c>
      <c r="E59" s="293"/>
      <c r="F59" s="294">
        <v>0</v>
      </c>
    </row>
    <row r="60" s="254" customFormat="1" ht="20.1" customHeight="1" spans="1:6">
      <c r="A60" s="274">
        <v>20106</v>
      </c>
      <c r="B60" s="287" t="s">
        <v>134</v>
      </c>
      <c r="C60" s="288">
        <f>SUM(C61:C70)</f>
        <v>1405</v>
      </c>
      <c r="D60" s="288">
        <f t="shared" si="3"/>
        <v>0</v>
      </c>
      <c r="E60" s="289">
        <f>D60/C60</f>
        <v>0</v>
      </c>
      <c r="F60" s="290">
        <v>1405</v>
      </c>
    </row>
    <row r="61" s="254" customFormat="1" ht="20.1" customHeight="1" spans="1:6">
      <c r="A61" s="274">
        <v>2010601</v>
      </c>
      <c r="B61" s="291" t="s">
        <v>98</v>
      </c>
      <c r="C61" s="292">
        <v>826</v>
      </c>
      <c r="D61" s="292">
        <f t="shared" si="3"/>
        <v>0</v>
      </c>
      <c r="E61" s="293">
        <f>D61/C61</f>
        <v>0</v>
      </c>
      <c r="F61" s="294">
        <v>826</v>
      </c>
    </row>
    <row r="62" s="254" customFormat="1" ht="20.1" customHeight="1" spans="1:6">
      <c r="A62" s="274">
        <v>2010602</v>
      </c>
      <c r="B62" s="291" t="s">
        <v>99</v>
      </c>
      <c r="C62" s="292">
        <v>0</v>
      </c>
      <c r="D62" s="292">
        <f t="shared" si="3"/>
        <v>0</v>
      </c>
      <c r="E62" s="293"/>
      <c r="F62" s="294">
        <v>0</v>
      </c>
    </row>
    <row r="63" s="254" customFormat="1" ht="20.1" customHeight="1" spans="1:6">
      <c r="A63" s="274">
        <v>2010603</v>
      </c>
      <c r="B63" s="291" t="s">
        <v>100</v>
      </c>
      <c r="C63" s="292">
        <v>0</v>
      </c>
      <c r="D63" s="292">
        <f t="shared" si="3"/>
        <v>0</v>
      </c>
      <c r="E63" s="293"/>
      <c r="F63" s="294">
        <v>0</v>
      </c>
    </row>
    <row r="64" s="254" customFormat="1" ht="20.1" customHeight="1" spans="1:6">
      <c r="A64" s="274">
        <v>2010604</v>
      </c>
      <c r="B64" s="291" t="s">
        <v>135</v>
      </c>
      <c r="C64" s="292">
        <v>0</v>
      </c>
      <c r="D64" s="292">
        <f t="shared" si="3"/>
        <v>0</v>
      </c>
      <c r="E64" s="293"/>
      <c r="F64" s="294">
        <v>0</v>
      </c>
    </row>
    <row r="65" s="254" customFormat="1" ht="20.1" customHeight="1" spans="1:6">
      <c r="A65" s="274">
        <v>2010605</v>
      </c>
      <c r="B65" s="291" t="s">
        <v>136</v>
      </c>
      <c r="C65" s="292">
        <v>0</v>
      </c>
      <c r="D65" s="292">
        <f t="shared" si="3"/>
        <v>0</v>
      </c>
      <c r="E65" s="293"/>
      <c r="F65" s="294">
        <v>0</v>
      </c>
    </row>
    <row r="66" s="254" customFormat="1" ht="20.1" customHeight="1" spans="1:6">
      <c r="A66" s="274">
        <v>2010606</v>
      </c>
      <c r="B66" s="291" t="s">
        <v>137</v>
      </c>
      <c r="C66" s="292">
        <v>0</v>
      </c>
      <c r="D66" s="292">
        <f t="shared" si="3"/>
        <v>0</v>
      </c>
      <c r="E66" s="293"/>
      <c r="F66" s="294">
        <v>0</v>
      </c>
    </row>
    <row r="67" s="254" customFormat="1" ht="20.1" customHeight="1" spans="1:6">
      <c r="A67" s="274">
        <v>2010607</v>
      </c>
      <c r="B67" s="291" t="s">
        <v>138</v>
      </c>
      <c r="C67" s="292">
        <v>110</v>
      </c>
      <c r="D67" s="292">
        <f t="shared" si="3"/>
        <v>0</v>
      </c>
      <c r="E67" s="293">
        <f>D67/C67</f>
        <v>0</v>
      </c>
      <c r="F67" s="294">
        <v>110</v>
      </c>
    </row>
    <row r="68" s="254" customFormat="1" ht="20.1" customHeight="1" spans="1:6">
      <c r="A68" s="274">
        <v>2010608</v>
      </c>
      <c r="B68" s="291" t="s">
        <v>139</v>
      </c>
      <c r="C68" s="292">
        <v>0</v>
      </c>
      <c r="D68" s="292">
        <f t="shared" si="3"/>
        <v>0</v>
      </c>
      <c r="E68" s="293"/>
      <c r="F68" s="294">
        <v>0</v>
      </c>
    </row>
    <row r="69" s="254" customFormat="1" ht="20.1" customHeight="1" spans="1:6">
      <c r="A69" s="274">
        <v>2010650</v>
      </c>
      <c r="B69" s="291" t="s">
        <v>107</v>
      </c>
      <c r="C69" s="292">
        <v>0</v>
      </c>
      <c r="D69" s="292">
        <f t="shared" si="3"/>
        <v>0</v>
      </c>
      <c r="E69" s="293"/>
      <c r="F69" s="294">
        <v>0</v>
      </c>
    </row>
    <row r="70" s="254" customFormat="1" ht="20.1" customHeight="1" spans="1:6">
      <c r="A70" s="274">
        <v>2010699</v>
      </c>
      <c r="B70" s="291" t="s">
        <v>140</v>
      </c>
      <c r="C70" s="292">
        <v>469</v>
      </c>
      <c r="D70" s="292">
        <f t="shared" si="3"/>
        <v>0</v>
      </c>
      <c r="E70" s="293">
        <f>D70/C70</f>
        <v>0</v>
      </c>
      <c r="F70" s="294">
        <v>469</v>
      </c>
    </row>
    <row r="71" s="254" customFormat="1" ht="20.1" customHeight="1" spans="1:6">
      <c r="A71" s="274">
        <v>20107</v>
      </c>
      <c r="B71" s="287" t="s">
        <v>141</v>
      </c>
      <c r="C71" s="288">
        <f>SUM(C72:C78)</f>
        <v>3324</v>
      </c>
      <c r="D71" s="288">
        <f t="shared" ref="D71:D134" si="4">F71-C71</f>
        <v>0</v>
      </c>
      <c r="E71" s="289">
        <f>D71/C71</f>
        <v>0</v>
      </c>
      <c r="F71" s="290">
        <v>3324</v>
      </c>
    </row>
    <row r="72" s="254" customFormat="1" ht="20.1" customHeight="1" spans="1:6">
      <c r="A72" s="274">
        <v>2010701</v>
      </c>
      <c r="B72" s="291" t="s">
        <v>98</v>
      </c>
      <c r="C72" s="292">
        <v>0</v>
      </c>
      <c r="D72" s="292">
        <f t="shared" si="4"/>
        <v>0</v>
      </c>
      <c r="E72" s="293"/>
      <c r="F72" s="294">
        <v>0</v>
      </c>
    </row>
    <row r="73" s="254" customFormat="1" ht="20.1" customHeight="1" spans="1:6">
      <c r="A73" s="274">
        <v>2010702</v>
      </c>
      <c r="B73" s="291" t="s">
        <v>99</v>
      </c>
      <c r="C73" s="292">
        <v>0</v>
      </c>
      <c r="D73" s="292">
        <f t="shared" si="4"/>
        <v>0</v>
      </c>
      <c r="E73" s="293"/>
      <c r="F73" s="294">
        <v>0</v>
      </c>
    </row>
    <row r="74" s="254" customFormat="1" ht="20.1" customHeight="1" spans="1:6">
      <c r="A74" s="274">
        <v>2010703</v>
      </c>
      <c r="B74" s="291" t="s">
        <v>100</v>
      </c>
      <c r="C74" s="292">
        <v>0</v>
      </c>
      <c r="D74" s="292">
        <f t="shared" si="4"/>
        <v>0</v>
      </c>
      <c r="E74" s="293"/>
      <c r="F74" s="294">
        <v>0</v>
      </c>
    </row>
    <row r="75" s="254" customFormat="1" ht="20.1" customHeight="1" spans="1:6">
      <c r="A75" s="274">
        <v>2010709</v>
      </c>
      <c r="B75" s="291" t="s">
        <v>138</v>
      </c>
      <c r="C75" s="292">
        <v>0</v>
      </c>
      <c r="D75" s="292">
        <f t="shared" si="4"/>
        <v>0</v>
      </c>
      <c r="E75" s="293"/>
      <c r="F75" s="294">
        <v>0</v>
      </c>
    </row>
    <row r="76" s="254" customFormat="1" ht="20.1" customHeight="1" spans="1:6">
      <c r="A76" s="274">
        <v>2010710</v>
      </c>
      <c r="B76" s="291" t="s">
        <v>142</v>
      </c>
      <c r="C76" s="292">
        <v>3324</v>
      </c>
      <c r="D76" s="292">
        <f t="shared" si="4"/>
        <v>0</v>
      </c>
      <c r="E76" s="293">
        <f>D76/C76</f>
        <v>0</v>
      </c>
      <c r="F76" s="294">
        <v>3324</v>
      </c>
    </row>
    <row r="77" s="254" customFormat="1" ht="20.1" customHeight="1" spans="1:6">
      <c r="A77" s="274">
        <v>2010750</v>
      </c>
      <c r="B77" s="291" t="s">
        <v>107</v>
      </c>
      <c r="C77" s="292">
        <v>0</v>
      </c>
      <c r="D77" s="292">
        <f t="shared" si="4"/>
        <v>0</v>
      </c>
      <c r="E77" s="293"/>
      <c r="F77" s="294">
        <v>0</v>
      </c>
    </row>
    <row r="78" s="254" customFormat="1" ht="20.1" customHeight="1" spans="1:6">
      <c r="A78" s="274">
        <v>2010799</v>
      </c>
      <c r="B78" s="291" t="s">
        <v>143</v>
      </c>
      <c r="C78" s="292">
        <v>0</v>
      </c>
      <c r="D78" s="292">
        <f t="shared" si="4"/>
        <v>0</v>
      </c>
      <c r="E78" s="293"/>
      <c r="F78" s="294">
        <v>0</v>
      </c>
    </row>
    <row r="79" s="254" customFormat="1" ht="20.1" customHeight="1" spans="1:6">
      <c r="A79" s="274">
        <v>20108</v>
      </c>
      <c r="B79" s="287" t="s">
        <v>144</v>
      </c>
      <c r="C79" s="288">
        <f>SUM(C80:C87)</f>
        <v>514</v>
      </c>
      <c r="D79" s="288">
        <f t="shared" si="4"/>
        <v>0</v>
      </c>
      <c r="E79" s="289">
        <f>D79/C79</f>
        <v>0</v>
      </c>
      <c r="F79" s="290">
        <v>514</v>
      </c>
    </row>
    <row r="80" s="254" customFormat="1" ht="20.1" customHeight="1" spans="1:6">
      <c r="A80" s="274">
        <v>2010801</v>
      </c>
      <c r="B80" s="291" t="s">
        <v>98</v>
      </c>
      <c r="C80" s="292">
        <v>499</v>
      </c>
      <c r="D80" s="292">
        <f t="shared" si="4"/>
        <v>0</v>
      </c>
      <c r="E80" s="293">
        <f>D80/C80</f>
        <v>0</v>
      </c>
      <c r="F80" s="294">
        <v>499</v>
      </c>
    </row>
    <row r="81" s="254" customFormat="1" ht="20.1" customHeight="1" spans="1:6">
      <c r="A81" s="274">
        <v>2010802</v>
      </c>
      <c r="B81" s="291" t="s">
        <v>99</v>
      </c>
      <c r="C81" s="292">
        <v>0</v>
      </c>
      <c r="D81" s="292">
        <f t="shared" si="4"/>
        <v>0</v>
      </c>
      <c r="E81" s="293"/>
      <c r="F81" s="294">
        <v>0</v>
      </c>
    </row>
    <row r="82" s="254" customFormat="1" ht="20.1" customHeight="1" spans="1:6">
      <c r="A82" s="274">
        <v>2010803</v>
      </c>
      <c r="B82" s="291" t="s">
        <v>100</v>
      </c>
      <c r="C82" s="292">
        <v>0</v>
      </c>
      <c r="D82" s="292">
        <f t="shared" si="4"/>
        <v>0</v>
      </c>
      <c r="E82" s="293"/>
      <c r="F82" s="294">
        <v>0</v>
      </c>
    </row>
    <row r="83" s="254" customFormat="1" ht="20.1" customHeight="1" spans="1:6">
      <c r="A83" s="274">
        <v>2010804</v>
      </c>
      <c r="B83" s="291" t="s">
        <v>145</v>
      </c>
      <c r="C83" s="292">
        <v>15</v>
      </c>
      <c r="D83" s="292">
        <f t="shared" si="4"/>
        <v>0</v>
      </c>
      <c r="E83" s="293">
        <f>D83/C83</f>
        <v>0</v>
      </c>
      <c r="F83" s="294">
        <v>15</v>
      </c>
    </row>
    <row r="84" s="254" customFormat="1" ht="20.1" customHeight="1" spans="1:6">
      <c r="A84" s="274">
        <v>2010805</v>
      </c>
      <c r="B84" s="291" t="s">
        <v>146</v>
      </c>
      <c r="C84" s="292">
        <v>0</v>
      </c>
      <c r="D84" s="292">
        <f t="shared" si="4"/>
        <v>0</v>
      </c>
      <c r="E84" s="293"/>
      <c r="F84" s="294">
        <v>0</v>
      </c>
    </row>
    <row r="85" s="254" customFormat="1" ht="20.1" customHeight="1" spans="1:6">
      <c r="A85" s="274">
        <v>2010806</v>
      </c>
      <c r="B85" s="291" t="s">
        <v>138</v>
      </c>
      <c r="C85" s="292">
        <v>0</v>
      </c>
      <c r="D85" s="292">
        <f t="shared" si="4"/>
        <v>0</v>
      </c>
      <c r="E85" s="293"/>
      <c r="F85" s="294">
        <v>0</v>
      </c>
    </row>
    <row r="86" s="254" customFormat="1" ht="20.1" customHeight="1" spans="1:6">
      <c r="A86" s="274">
        <v>2010850</v>
      </c>
      <c r="B86" s="291" t="s">
        <v>107</v>
      </c>
      <c r="C86" s="292">
        <v>0</v>
      </c>
      <c r="D86" s="292">
        <f t="shared" si="4"/>
        <v>0</v>
      </c>
      <c r="E86" s="293"/>
      <c r="F86" s="294">
        <v>0</v>
      </c>
    </row>
    <row r="87" s="254" customFormat="1" ht="20.1" customHeight="1" spans="1:6">
      <c r="A87" s="274">
        <v>2010899</v>
      </c>
      <c r="B87" s="291" t="s">
        <v>147</v>
      </c>
      <c r="C87" s="292">
        <v>0</v>
      </c>
      <c r="D87" s="292">
        <f t="shared" si="4"/>
        <v>0</v>
      </c>
      <c r="E87" s="293"/>
      <c r="F87" s="294">
        <v>0</v>
      </c>
    </row>
    <row r="88" s="254" customFormat="1" ht="20.1" customHeight="1" spans="1:6">
      <c r="A88" s="274">
        <v>20109</v>
      </c>
      <c r="B88" s="287" t="s">
        <v>148</v>
      </c>
      <c r="C88" s="288">
        <f>SUM(C89:C100)</f>
        <v>0</v>
      </c>
      <c r="D88" s="288">
        <f t="shared" si="4"/>
        <v>0</v>
      </c>
      <c r="E88" s="289"/>
      <c r="F88" s="290">
        <v>0</v>
      </c>
    </row>
    <row r="89" s="254" customFormat="1" ht="20.1" customHeight="1" spans="1:6">
      <c r="A89" s="274">
        <v>2010901</v>
      </c>
      <c r="B89" s="291" t="s">
        <v>98</v>
      </c>
      <c r="C89" s="292">
        <v>0</v>
      </c>
      <c r="D89" s="292">
        <f t="shared" si="4"/>
        <v>0</v>
      </c>
      <c r="E89" s="293"/>
      <c r="F89" s="294">
        <v>0</v>
      </c>
    </row>
    <row r="90" s="254" customFormat="1" ht="20.1" customHeight="1" spans="1:6">
      <c r="A90" s="274">
        <v>2010902</v>
      </c>
      <c r="B90" s="291" t="s">
        <v>99</v>
      </c>
      <c r="C90" s="292">
        <v>0</v>
      </c>
      <c r="D90" s="292">
        <f t="shared" si="4"/>
        <v>0</v>
      </c>
      <c r="E90" s="293"/>
      <c r="F90" s="294">
        <v>0</v>
      </c>
    </row>
    <row r="91" s="254" customFormat="1" ht="20.1" customHeight="1" spans="1:6">
      <c r="A91" s="274">
        <v>2010903</v>
      </c>
      <c r="B91" s="291" t="s">
        <v>100</v>
      </c>
      <c r="C91" s="292">
        <v>0</v>
      </c>
      <c r="D91" s="292">
        <f t="shared" si="4"/>
        <v>0</v>
      </c>
      <c r="E91" s="293"/>
      <c r="F91" s="294">
        <v>0</v>
      </c>
    </row>
    <row r="92" s="254" customFormat="1" ht="20.1" customHeight="1" spans="1:6">
      <c r="A92" s="274">
        <v>2010905</v>
      </c>
      <c r="B92" s="291" t="s">
        <v>149</v>
      </c>
      <c r="C92" s="292">
        <v>0</v>
      </c>
      <c r="D92" s="292">
        <f t="shared" si="4"/>
        <v>0</v>
      </c>
      <c r="E92" s="293"/>
      <c r="F92" s="294">
        <v>0</v>
      </c>
    </row>
    <row r="93" s="254" customFormat="1" ht="20.1" customHeight="1" spans="1:6">
      <c r="A93" s="274">
        <v>2010907</v>
      </c>
      <c r="B93" s="291" t="s">
        <v>150</v>
      </c>
      <c r="C93" s="292">
        <v>0</v>
      </c>
      <c r="D93" s="292">
        <f t="shared" si="4"/>
        <v>0</v>
      </c>
      <c r="E93" s="293"/>
      <c r="F93" s="294">
        <v>0</v>
      </c>
    </row>
    <row r="94" s="254" customFormat="1" ht="20.1" customHeight="1" spans="1:6">
      <c r="A94" s="274">
        <v>2010908</v>
      </c>
      <c r="B94" s="291" t="s">
        <v>138</v>
      </c>
      <c r="C94" s="292">
        <v>0</v>
      </c>
      <c r="D94" s="292">
        <f t="shared" si="4"/>
        <v>0</v>
      </c>
      <c r="E94" s="293"/>
      <c r="F94" s="294">
        <v>0</v>
      </c>
    </row>
    <row r="95" s="254" customFormat="1" ht="20.1" customHeight="1" spans="1:6">
      <c r="A95" s="274">
        <v>2010909</v>
      </c>
      <c r="B95" s="291" t="s">
        <v>151</v>
      </c>
      <c r="C95" s="292">
        <v>0</v>
      </c>
      <c r="D95" s="292">
        <f t="shared" si="4"/>
        <v>0</v>
      </c>
      <c r="E95" s="293"/>
      <c r="F95" s="294">
        <v>0</v>
      </c>
    </row>
    <row r="96" s="254" customFormat="1" ht="20.1" customHeight="1" spans="1:6">
      <c r="A96" s="274">
        <v>2010910</v>
      </c>
      <c r="B96" s="291" t="s">
        <v>152</v>
      </c>
      <c r="C96" s="292">
        <v>0</v>
      </c>
      <c r="D96" s="292">
        <f t="shared" si="4"/>
        <v>0</v>
      </c>
      <c r="E96" s="293"/>
      <c r="F96" s="294">
        <v>0</v>
      </c>
    </row>
    <row r="97" s="254" customFormat="1" ht="20.1" customHeight="1" spans="1:6">
      <c r="A97" s="274">
        <v>2010911</v>
      </c>
      <c r="B97" s="291" t="s">
        <v>153</v>
      </c>
      <c r="C97" s="292">
        <v>0</v>
      </c>
      <c r="D97" s="292">
        <f t="shared" si="4"/>
        <v>0</v>
      </c>
      <c r="E97" s="293"/>
      <c r="F97" s="294">
        <v>0</v>
      </c>
    </row>
    <row r="98" s="254" customFormat="1" ht="20.1" customHeight="1" spans="1:6">
      <c r="A98" s="274">
        <v>2010912</v>
      </c>
      <c r="B98" s="291" t="s">
        <v>154</v>
      </c>
      <c r="C98" s="292">
        <v>0</v>
      </c>
      <c r="D98" s="292">
        <f t="shared" si="4"/>
        <v>0</v>
      </c>
      <c r="E98" s="293"/>
      <c r="F98" s="294">
        <v>0</v>
      </c>
    </row>
    <row r="99" s="254" customFormat="1" ht="20.1" customHeight="1" spans="1:6">
      <c r="A99" s="274">
        <v>2010950</v>
      </c>
      <c r="B99" s="291" t="s">
        <v>107</v>
      </c>
      <c r="C99" s="292">
        <v>0</v>
      </c>
      <c r="D99" s="292">
        <f t="shared" si="4"/>
        <v>0</v>
      </c>
      <c r="E99" s="293"/>
      <c r="F99" s="294">
        <v>0</v>
      </c>
    </row>
    <row r="100" s="254" customFormat="1" ht="20.1" customHeight="1" spans="1:6">
      <c r="A100" s="274">
        <v>2010999</v>
      </c>
      <c r="B100" s="291" t="s">
        <v>155</v>
      </c>
      <c r="C100" s="292">
        <v>0</v>
      </c>
      <c r="D100" s="292">
        <f t="shared" si="4"/>
        <v>0</v>
      </c>
      <c r="E100" s="293"/>
      <c r="F100" s="294">
        <v>0</v>
      </c>
    </row>
    <row r="101" s="254" customFormat="1" ht="20.1" customHeight="1" spans="1:6">
      <c r="A101" s="274">
        <v>20111</v>
      </c>
      <c r="B101" s="287" t="s">
        <v>156</v>
      </c>
      <c r="C101" s="288">
        <f>SUM(C102:C109)</f>
        <v>1306</v>
      </c>
      <c r="D101" s="288">
        <f t="shared" si="4"/>
        <v>0</v>
      </c>
      <c r="E101" s="289">
        <f t="shared" ref="E101:E109" si="5">D101/C101</f>
        <v>0</v>
      </c>
      <c r="F101" s="290">
        <v>1306</v>
      </c>
    </row>
    <row r="102" s="254" customFormat="1" ht="20.1" customHeight="1" spans="1:6">
      <c r="A102" s="274">
        <v>2011101</v>
      </c>
      <c r="B102" s="291" t="s">
        <v>98</v>
      </c>
      <c r="C102" s="292">
        <v>1172</v>
      </c>
      <c r="D102" s="292">
        <f t="shared" si="4"/>
        <v>0</v>
      </c>
      <c r="E102" s="293">
        <f t="shared" si="5"/>
        <v>0</v>
      </c>
      <c r="F102" s="294">
        <v>1172</v>
      </c>
    </row>
    <row r="103" s="254" customFormat="1" ht="20.1" customHeight="1" spans="1:6">
      <c r="A103" s="274">
        <v>2011102</v>
      </c>
      <c r="B103" s="291" t="s">
        <v>99</v>
      </c>
      <c r="C103" s="292">
        <v>0</v>
      </c>
      <c r="D103" s="292">
        <f t="shared" si="4"/>
        <v>0</v>
      </c>
      <c r="E103" s="293"/>
      <c r="F103" s="294">
        <v>0</v>
      </c>
    </row>
    <row r="104" s="254" customFormat="1" ht="20.1" customHeight="1" spans="1:6">
      <c r="A104" s="274">
        <v>2011103</v>
      </c>
      <c r="B104" s="291" t="s">
        <v>100</v>
      </c>
      <c r="C104" s="292">
        <v>0</v>
      </c>
      <c r="D104" s="292">
        <f t="shared" si="4"/>
        <v>0</v>
      </c>
      <c r="E104" s="293"/>
      <c r="F104" s="294">
        <v>0</v>
      </c>
    </row>
    <row r="105" s="254" customFormat="1" ht="20.1" customHeight="1" spans="1:6">
      <c r="A105" s="274">
        <v>2011104</v>
      </c>
      <c r="B105" s="291" t="s">
        <v>157</v>
      </c>
      <c r="C105" s="292">
        <v>0</v>
      </c>
      <c r="D105" s="292">
        <f t="shared" si="4"/>
        <v>0</v>
      </c>
      <c r="E105" s="293"/>
      <c r="F105" s="294">
        <v>0</v>
      </c>
    </row>
    <row r="106" s="254" customFormat="1" ht="20.1" customHeight="1" spans="1:6">
      <c r="A106" s="274">
        <v>2011105</v>
      </c>
      <c r="B106" s="291" t="s">
        <v>158</v>
      </c>
      <c r="C106" s="292">
        <v>0</v>
      </c>
      <c r="D106" s="292">
        <f t="shared" si="4"/>
        <v>0</v>
      </c>
      <c r="E106" s="293"/>
      <c r="F106" s="294">
        <v>0</v>
      </c>
    </row>
    <row r="107" s="254" customFormat="1" ht="20.1" customHeight="1" spans="1:6">
      <c r="A107" s="274">
        <v>2011106</v>
      </c>
      <c r="B107" s="291" t="s">
        <v>159</v>
      </c>
      <c r="C107" s="292">
        <v>13</v>
      </c>
      <c r="D107" s="292">
        <f t="shared" si="4"/>
        <v>0</v>
      </c>
      <c r="E107" s="293">
        <f t="shared" si="5"/>
        <v>0</v>
      </c>
      <c r="F107" s="294">
        <v>13</v>
      </c>
    </row>
    <row r="108" s="254" customFormat="1" ht="20.1" customHeight="1" spans="1:6">
      <c r="A108" s="274">
        <v>2011150</v>
      </c>
      <c r="B108" s="291" t="s">
        <v>107</v>
      </c>
      <c r="C108" s="292">
        <v>0</v>
      </c>
      <c r="D108" s="292">
        <f t="shared" si="4"/>
        <v>0</v>
      </c>
      <c r="E108" s="293"/>
      <c r="F108" s="294">
        <v>0</v>
      </c>
    </row>
    <row r="109" s="254" customFormat="1" ht="20.1" customHeight="1" spans="1:6">
      <c r="A109" s="274">
        <v>2011199</v>
      </c>
      <c r="B109" s="291" t="s">
        <v>160</v>
      </c>
      <c r="C109" s="292">
        <v>121</v>
      </c>
      <c r="D109" s="292">
        <f t="shared" si="4"/>
        <v>0</v>
      </c>
      <c r="E109" s="293">
        <f t="shared" si="5"/>
        <v>0</v>
      </c>
      <c r="F109" s="294">
        <v>121</v>
      </c>
    </row>
    <row r="110" s="254" customFormat="1" ht="20.1" customHeight="1" spans="1:6">
      <c r="A110" s="274">
        <v>20113</v>
      </c>
      <c r="B110" s="287" t="s">
        <v>161</v>
      </c>
      <c r="C110" s="288">
        <f>SUM(C111:C120)</f>
        <v>0</v>
      </c>
      <c r="D110" s="288">
        <f t="shared" si="4"/>
        <v>0</v>
      </c>
      <c r="E110" s="289"/>
      <c r="F110" s="290">
        <v>0</v>
      </c>
    </row>
    <row r="111" s="254" customFormat="1" ht="20.1" customHeight="1" spans="1:6">
      <c r="A111" s="274">
        <v>2011301</v>
      </c>
      <c r="B111" s="291" t="s">
        <v>98</v>
      </c>
      <c r="C111" s="292">
        <v>0</v>
      </c>
      <c r="D111" s="292">
        <f t="shared" si="4"/>
        <v>0</v>
      </c>
      <c r="E111" s="293"/>
      <c r="F111" s="294">
        <v>0</v>
      </c>
    </row>
    <row r="112" s="256" customFormat="1" ht="20.1" customHeight="1" spans="1:6">
      <c r="A112" s="274">
        <v>2011302</v>
      </c>
      <c r="B112" s="291" t="s">
        <v>99</v>
      </c>
      <c r="C112" s="292">
        <v>0</v>
      </c>
      <c r="D112" s="292">
        <f t="shared" si="4"/>
        <v>0</v>
      </c>
      <c r="E112" s="293"/>
      <c r="F112" s="294">
        <v>0</v>
      </c>
    </row>
    <row r="113" s="254" customFormat="1" ht="20.1" customHeight="1" spans="1:6">
      <c r="A113" s="275">
        <v>2011303</v>
      </c>
      <c r="B113" s="291" t="s">
        <v>100</v>
      </c>
      <c r="C113" s="292">
        <v>0</v>
      </c>
      <c r="D113" s="292">
        <f t="shared" si="4"/>
        <v>0</v>
      </c>
      <c r="E113" s="293"/>
      <c r="F113" s="294">
        <v>0</v>
      </c>
    </row>
    <row r="114" s="254" customFormat="1" ht="20.1" customHeight="1" spans="1:6">
      <c r="A114" s="274">
        <v>2011304</v>
      </c>
      <c r="B114" s="291" t="s">
        <v>162</v>
      </c>
      <c r="C114" s="292">
        <v>0</v>
      </c>
      <c r="D114" s="292">
        <f t="shared" si="4"/>
        <v>0</v>
      </c>
      <c r="E114" s="293"/>
      <c r="F114" s="294">
        <v>0</v>
      </c>
    </row>
    <row r="115" s="254" customFormat="1" ht="20.1" customHeight="1" spans="1:6">
      <c r="A115" s="274">
        <v>2011305</v>
      </c>
      <c r="B115" s="291" t="s">
        <v>163</v>
      </c>
      <c r="C115" s="292">
        <v>0</v>
      </c>
      <c r="D115" s="292">
        <f t="shared" si="4"/>
        <v>0</v>
      </c>
      <c r="E115" s="293"/>
      <c r="F115" s="294">
        <v>0</v>
      </c>
    </row>
    <row r="116" s="254" customFormat="1" ht="20.1" customHeight="1" spans="1:6">
      <c r="A116" s="274">
        <v>2011306</v>
      </c>
      <c r="B116" s="291" t="s">
        <v>164</v>
      </c>
      <c r="C116" s="292">
        <v>0</v>
      </c>
      <c r="D116" s="292">
        <f t="shared" si="4"/>
        <v>0</v>
      </c>
      <c r="E116" s="293"/>
      <c r="F116" s="294">
        <v>0</v>
      </c>
    </row>
    <row r="117" s="254" customFormat="1" ht="20.1" customHeight="1" spans="1:6">
      <c r="A117" s="274">
        <v>2011307</v>
      </c>
      <c r="B117" s="291" t="s">
        <v>165</v>
      </c>
      <c r="C117" s="292">
        <v>0</v>
      </c>
      <c r="D117" s="292">
        <f t="shared" si="4"/>
        <v>0</v>
      </c>
      <c r="E117" s="293"/>
      <c r="F117" s="294">
        <v>0</v>
      </c>
    </row>
    <row r="118" s="254" customFormat="1" ht="20.1" customHeight="1" spans="1:6">
      <c r="A118" s="274">
        <v>2011308</v>
      </c>
      <c r="B118" s="291" t="s">
        <v>166</v>
      </c>
      <c r="C118" s="292">
        <v>0</v>
      </c>
      <c r="D118" s="292">
        <f t="shared" si="4"/>
        <v>0</v>
      </c>
      <c r="E118" s="293"/>
      <c r="F118" s="294">
        <v>0</v>
      </c>
    </row>
    <row r="119" s="254" customFormat="1" ht="20.1" customHeight="1" spans="1:6">
      <c r="A119" s="274">
        <v>2011350</v>
      </c>
      <c r="B119" s="291" t="s">
        <v>107</v>
      </c>
      <c r="C119" s="292">
        <v>0</v>
      </c>
      <c r="D119" s="292">
        <f t="shared" si="4"/>
        <v>0</v>
      </c>
      <c r="E119" s="293"/>
      <c r="F119" s="294">
        <v>0</v>
      </c>
    </row>
    <row r="120" s="254" customFormat="1" ht="20.1" customHeight="1" spans="1:6">
      <c r="A120" s="274">
        <v>2011399</v>
      </c>
      <c r="B120" s="291" t="s">
        <v>167</v>
      </c>
      <c r="C120" s="292">
        <v>0</v>
      </c>
      <c r="D120" s="292">
        <f t="shared" si="4"/>
        <v>0</v>
      </c>
      <c r="E120" s="293"/>
      <c r="F120" s="294">
        <v>0</v>
      </c>
    </row>
    <row r="121" s="254" customFormat="1" ht="20.1" customHeight="1" spans="1:6">
      <c r="A121" s="274">
        <v>20114</v>
      </c>
      <c r="B121" s="287" t="s">
        <v>168</v>
      </c>
      <c r="C121" s="288">
        <f>SUM(C122:C132)</f>
        <v>22</v>
      </c>
      <c r="D121" s="288">
        <f t="shared" si="4"/>
        <v>0</v>
      </c>
      <c r="E121" s="289">
        <f>D121/C121</f>
        <v>0</v>
      </c>
      <c r="F121" s="290">
        <v>22</v>
      </c>
    </row>
    <row r="122" s="254" customFormat="1" ht="20.1" customHeight="1" spans="1:6">
      <c r="A122" s="274">
        <v>2011401</v>
      </c>
      <c r="B122" s="291" t="s">
        <v>98</v>
      </c>
      <c r="C122" s="292">
        <v>0</v>
      </c>
      <c r="D122" s="292">
        <f t="shared" si="4"/>
        <v>0</v>
      </c>
      <c r="E122" s="293"/>
      <c r="F122" s="294">
        <v>0</v>
      </c>
    </row>
    <row r="123" s="254" customFormat="1" ht="20.1" customHeight="1" spans="1:6">
      <c r="A123" s="274">
        <v>2011402</v>
      </c>
      <c r="B123" s="291" t="s">
        <v>99</v>
      </c>
      <c r="C123" s="292">
        <v>0</v>
      </c>
      <c r="D123" s="292">
        <f t="shared" si="4"/>
        <v>0</v>
      </c>
      <c r="E123" s="293"/>
      <c r="F123" s="294">
        <v>0</v>
      </c>
    </row>
    <row r="124" s="254" customFormat="1" ht="20.1" customHeight="1" spans="1:6">
      <c r="A124" s="274">
        <v>2011403</v>
      </c>
      <c r="B124" s="291" t="s">
        <v>100</v>
      </c>
      <c r="C124" s="292">
        <v>0</v>
      </c>
      <c r="D124" s="292">
        <f t="shared" si="4"/>
        <v>0</v>
      </c>
      <c r="E124" s="293"/>
      <c r="F124" s="294">
        <v>0</v>
      </c>
    </row>
    <row r="125" s="254" customFormat="1" ht="20.1" customHeight="1" spans="1:6">
      <c r="A125" s="274">
        <v>2011404</v>
      </c>
      <c r="B125" s="291" t="s">
        <v>169</v>
      </c>
      <c r="C125" s="292">
        <v>0</v>
      </c>
      <c r="D125" s="292">
        <f t="shared" si="4"/>
        <v>0</v>
      </c>
      <c r="E125" s="293"/>
      <c r="F125" s="294">
        <v>0</v>
      </c>
    </row>
    <row r="126" s="254" customFormat="1" ht="20.1" customHeight="1" spans="1:6">
      <c r="A126" s="274">
        <v>2011405</v>
      </c>
      <c r="B126" s="291" t="s">
        <v>170</v>
      </c>
      <c r="C126" s="292">
        <v>0</v>
      </c>
      <c r="D126" s="292">
        <f t="shared" si="4"/>
        <v>0</v>
      </c>
      <c r="E126" s="293"/>
      <c r="F126" s="294">
        <v>0</v>
      </c>
    </row>
    <row r="127" s="254" customFormat="1" ht="20.1" customHeight="1" spans="1:6">
      <c r="A127" s="274">
        <v>2011408</v>
      </c>
      <c r="B127" s="291" t="s">
        <v>171</v>
      </c>
      <c r="C127" s="292">
        <v>0</v>
      </c>
      <c r="D127" s="292">
        <f t="shared" si="4"/>
        <v>0</v>
      </c>
      <c r="E127" s="293"/>
      <c r="F127" s="294">
        <v>0</v>
      </c>
    </row>
    <row r="128" s="254" customFormat="1" ht="20.1" customHeight="1" spans="1:6">
      <c r="A128" s="274">
        <v>2011409</v>
      </c>
      <c r="B128" s="291" t="s">
        <v>172</v>
      </c>
      <c r="C128" s="292">
        <v>0</v>
      </c>
      <c r="D128" s="292">
        <f t="shared" si="4"/>
        <v>0</v>
      </c>
      <c r="E128" s="293"/>
      <c r="F128" s="294">
        <v>0</v>
      </c>
    </row>
    <row r="129" s="254" customFormat="1" ht="20.1" customHeight="1" spans="1:6">
      <c r="A129" s="274">
        <v>2011410</v>
      </c>
      <c r="B129" s="291" t="s">
        <v>173</v>
      </c>
      <c r="C129" s="292">
        <v>0</v>
      </c>
      <c r="D129" s="292">
        <f t="shared" si="4"/>
        <v>0</v>
      </c>
      <c r="E129" s="293"/>
      <c r="F129" s="294">
        <v>0</v>
      </c>
    </row>
    <row r="130" s="254" customFormat="1" ht="20.1" customHeight="1" spans="1:6">
      <c r="A130" s="274">
        <v>2011411</v>
      </c>
      <c r="B130" s="291" t="s">
        <v>174</v>
      </c>
      <c r="C130" s="292">
        <v>0</v>
      </c>
      <c r="D130" s="292">
        <f t="shared" si="4"/>
        <v>0</v>
      </c>
      <c r="E130" s="293"/>
      <c r="F130" s="294">
        <v>0</v>
      </c>
    </row>
    <row r="131" s="254" customFormat="1" ht="20.1" customHeight="1" spans="1:6">
      <c r="A131" s="274">
        <v>2011450</v>
      </c>
      <c r="B131" s="291" t="s">
        <v>107</v>
      </c>
      <c r="C131" s="292">
        <v>0</v>
      </c>
      <c r="D131" s="292">
        <f t="shared" si="4"/>
        <v>0</v>
      </c>
      <c r="E131" s="293"/>
      <c r="F131" s="294">
        <v>0</v>
      </c>
    </row>
    <row r="132" s="254" customFormat="1" ht="20.1" customHeight="1" spans="1:6">
      <c r="A132" s="274">
        <v>2011499</v>
      </c>
      <c r="B132" s="291" t="s">
        <v>175</v>
      </c>
      <c r="C132" s="292">
        <v>22</v>
      </c>
      <c r="D132" s="292">
        <f t="shared" si="4"/>
        <v>0</v>
      </c>
      <c r="E132" s="293">
        <f>D132/C132</f>
        <v>0</v>
      </c>
      <c r="F132" s="294">
        <v>22</v>
      </c>
    </row>
    <row r="133" s="254" customFormat="1" ht="20.1" customHeight="1" spans="1:6">
      <c r="A133" s="274">
        <v>20123</v>
      </c>
      <c r="B133" s="287" t="s">
        <v>176</v>
      </c>
      <c r="C133" s="288">
        <f>SUM(C134:C139)</f>
        <v>348</v>
      </c>
      <c r="D133" s="288">
        <f t="shared" si="4"/>
        <v>0</v>
      </c>
      <c r="E133" s="289">
        <f t="shared" ref="E133:E139" si="6">D133/C133</f>
        <v>0</v>
      </c>
      <c r="F133" s="290">
        <v>348</v>
      </c>
    </row>
    <row r="134" s="254" customFormat="1" ht="20.1" customHeight="1" spans="1:6">
      <c r="A134" s="274">
        <v>2012301</v>
      </c>
      <c r="B134" s="291" t="s">
        <v>98</v>
      </c>
      <c r="C134" s="292">
        <v>0</v>
      </c>
      <c r="D134" s="292">
        <f t="shared" si="4"/>
        <v>0</v>
      </c>
      <c r="E134" s="293"/>
      <c r="F134" s="294">
        <v>0</v>
      </c>
    </row>
    <row r="135" s="254" customFormat="1" ht="20.1" customHeight="1" spans="1:6">
      <c r="A135" s="274">
        <v>2012302</v>
      </c>
      <c r="B135" s="291" t="s">
        <v>99</v>
      </c>
      <c r="C135" s="292">
        <v>2</v>
      </c>
      <c r="D135" s="292">
        <f t="shared" ref="D135:D153" si="7">F135-C135</f>
        <v>0</v>
      </c>
      <c r="E135" s="293">
        <f t="shared" si="6"/>
        <v>0</v>
      </c>
      <c r="F135" s="294">
        <v>2</v>
      </c>
    </row>
    <row r="136" s="254" customFormat="1" ht="20.1" customHeight="1" spans="1:6">
      <c r="A136" s="274">
        <v>2012303</v>
      </c>
      <c r="B136" s="291" t="s">
        <v>100</v>
      </c>
      <c r="C136" s="292">
        <v>0</v>
      </c>
      <c r="D136" s="292">
        <f t="shared" si="7"/>
        <v>0</v>
      </c>
      <c r="E136" s="293"/>
      <c r="F136" s="294">
        <v>0</v>
      </c>
    </row>
    <row r="137" s="254" customFormat="1" ht="20.1" customHeight="1" spans="1:6">
      <c r="A137" s="274">
        <v>2012304</v>
      </c>
      <c r="B137" s="291" t="s">
        <v>177</v>
      </c>
      <c r="C137" s="292">
        <v>0</v>
      </c>
      <c r="D137" s="292">
        <f t="shared" si="7"/>
        <v>0</v>
      </c>
      <c r="E137" s="293"/>
      <c r="F137" s="294">
        <v>0</v>
      </c>
    </row>
    <row r="138" s="254" customFormat="1" ht="20.1" customHeight="1" spans="1:6">
      <c r="A138" s="274">
        <v>2012350</v>
      </c>
      <c r="B138" s="291" t="s">
        <v>107</v>
      </c>
      <c r="C138" s="292">
        <v>0</v>
      </c>
      <c r="D138" s="292">
        <f t="shared" si="7"/>
        <v>0</v>
      </c>
      <c r="E138" s="293"/>
      <c r="F138" s="294">
        <v>0</v>
      </c>
    </row>
    <row r="139" s="254" customFormat="1" ht="20.1" customHeight="1" spans="1:6">
      <c r="A139" s="274">
        <v>2012399</v>
      </c>
      <c r="B139" s="291" t="s">
        <v>178</v>
      </c>
      <c r="C139" s="292">
        <v>346</v>
      </c>
      <c r="D139" s="292">
        <f t="shared" si="7"/>
        <v>0</v>
      </c>
      <c r="E139" s="293">
        <f t="shared" si="6"/>
        <v>0</v>
      </c>
      <c r="F139" s="294">
        <v>346</v>
      </c>
    </row>
    <row r="140" s="254" customFormat="1" ht="20.1" customHeight="1" spans="1:6">
      <c r="A140" s="274">
        <v>20125</v>
      </c>
      <c r="B140" s="287" t="s">
        <v>179</v>
      </c>
      <c r="C140" s="288">
        <f>SUM(C141:C147)</f>
        <v>11</v>
      </c>
      <c r="D140" s="288">
        <f t="shared" si="7"/>
        <v>0</v>
      </c>
      <c r="E140" s="289"/>
      <c r="F140" s="290">
        <v>11</v>
      </c>
    </row>
    <row r="141" s="254" customFormat="1" ht="20.1" customHeight="1" spans="1:6">
      <c r="A141" s="274">
        <v>2012501</v>
      </c>
      <c r="B141" s="291" t="s">
        <v>98</v>
      </c>
      <c r="C141" s="292">
        <v>0</v>
      </c>
      <c r="D141" s="292">
        <f t="shared" si="7"/>
        <v>0</v>
      </c>
      <c r="E141" s="293"/>
      <c r="F141" s="294">
        <v>0</v>
      </c>
    </row>
    <row r="142" s="254" customFormat="1" ht="20.1" customHeight="1" spans="1:6">
      <c r="A142" s="274">
        <v>2012502</v>
      </c>
      <c r="B142" s="291" t="s">
        <v>99</v>
      </c>
      <c r="C142" s="292">
        <v>10</v>
      </c>
      <c r="D142" s="292">
        <f t="shared" si="7"/>
        <v>0</v>
      </c>
      <c r="E142" s="293">
        <f>D142/C142</f>
        <v>0</v>
      </c>
      <c r="F142" s="294">
        <v>10</v>
      </c>
    </row>
    <row r="143" s="254" customFormat="1" ht="20.1" customHeight="1" spans="1:6">
      <c r="A143" s="274">
        <v>2012503</v>
      </c>
      <c r="B143" s="291" t="s">
        <v>100</v>
      </c>
      <c r="C143" s="292">
        <v>0</v>
      </c>
      <c r="D143" s="292">
        <f t="shared" si="7"/>
        <v>0</v>
      </c>
      <c r="E143" s="293"/>
      <c r="F143" s="294">
        <v>0</v>
      </c>
    </row>
    <row r="144" s="254" customFormat="1" ht="20.1" customHeight="1" spans="1:6">
      <c r="A144" s="274">
        <v>2012504</v>
      </c>
      <c r="B144" s="291" t="s">
        <v>180</v>
      </c>
      <c r="C144" s="292">
        <v>0</v>
      </c>
      <c r="D144" s="292">
        <f t="shared" si="7"/>
        <v>0</v>
      </c>
      <c r="E144" s="293"/>
      <c r="F144" s="294">
        <v>0</v>
      </c>
    </row>
    <row r="145" s="254" customFormat="1" ht="20.1" customHeight="1" spans="1:6">
      <c r="A145" s="274">
        <v>2012505</v>
      </c>
      <c r="B145" s="291" t="s">
        <v>181</v>
      </c>
      <c r="C145" s="292">
        <v>0</v>
      </c>
      <c r="D145" s="292">
        <f t="shared" si="7"/>
        <v>0</v>
      </c>
      <c r="E145" s="293"/>
      <c r="F145" s="294">
        <v>0</v>
      </c>
    </row>
    <row r="146" s="254" customFormat="1" ht="20.1" customHeight="1" spans="1:6">
      <c r="A146" s="274">
        <v>2012550</v>
      </c>
      <c r="B146" s="291" t="s">
        <v>107</v>
      </c>
      <c r="C146" s="292">
        <v>0</v>
      </c>
      <c r="D146" s="292">
        <f t="shared" si="7"/>
        <v>0</v>
      </c>
      <c r="E146" s="293"/>
      <c r="F146" s="294">
        <v>0</v>
      </c>
    </row>
    <row r="147" s="254" customFormat="1" ht="20.1" customHeight="1" spans="1:6">
      <c r="A147" s="274">
        <v>2012599</v>
      </c>
      <c r="B147" s="291" t="s">
        <v>182</v>
      </c>
      <c r="C147" s="292">
        <v>1</v>
      </c>
      <c r="D147" s="292">
        <f t="shared" si="7"/>
        <v>0</v>
      </c>
      <c r="E147" s="293">
        <f>D147/C147</f>
        <v>0</v>
      </c>
      <c r="F147" s="294">
        <v>1</v>
      </c>
    </row>
    <row r="148" s="254" customFormat="1" ht="20.1" customHeight="1" spans="1:6">
      <c r="A148" s="274">
        <v>20126</v>
      </c>
      <c r="B148" s="287" t="s">
        <v>183</v>
      </c>
      <c r="C148" s="288">
        <f>SUM(C149:C153)</f>
        <v>146</v>
      </c>
      <c r="D148" s="288">
        <f t="shared" si="7"/>
        <v>0</v>
      </c>
      <c r="E148" s="289">
        <f t="shared" ref="E148:E153" si="8">D148/C148</f>
        <v>0</v>
      </c>
      <c r="F148" s="290">
        <v>146</v>
      </c>
    </row>
    <row r="149" s="254" customFormat="1" ht="20.1" customHeight="1" spans="1:6">
      <c r="A149" s="274">
        <v>2012601</v>
      </c>
      <c r="B149" s="291" t="s">
        <v>98</v>
      </c>
      <c r="C149" s="292">
        <v>141</v>
      </c>
      <c r="D149" s="292">
        <f t="shared" si="7"/>
        <v>0</v>
      </c>
      <c r="E149" s="293">
        <f t="shared" si="8"/>
        <v>0</v>
      </c>
      <c r="F149" s="294">
        <v>141</v>
      </c>
    </row>
    <row r="150" s="254" customFormat="1" ht="20.1" customHeight="1" spans="1:6">
      <c r="A150" s="274">
        <v>2012602</v>
      </c>
      <c r="B150" s="291" t="s">
        <v>99</v>
      </c>
      <c r="C150" s="292">
        <v>0</v>
      </c>
      <c r="D150" s="292">
        <f t="shared" si="7"/>
        <v>0</v>
      </c>
      <c r="E150" s="293"/>
      <c r="F150" s="294">
        <v>0</v>
      </c>
    </row>
    <row r="151" s="254" customFormat="1" ht="20.1" customHeight="1" spans="1:6">
      <c r="A151" s="274">
        <v>2012603</v>
      </c>
      <c r="B151" s="291" t="s">
        <v>100</v>
      </c>
      <c r="C151" s="292">
        <v>0</v>
      </c>
      <c r="D151" s="292">
        <f t="shared" si="7"/>
        <v>0</v>
      </c>
      <c r="E151" s="293"/>
      <c r="F151" s="294">
        <v>0</v>
      </c>
    </row>
    <row r="152" s="254" customFormat="1" ht="20.1" customHeight="1" spans="1:6">
      <c r="A152" s="274">
        <v>2012604</v>
      </c>
      <c r="B152" s="291" t="s">
        <v>184</v>
      </c>
      <c r="C152" s="292">
        <v>5</v>
      </c>
      <c r="D152" s="292">
        <f t="shared" si="7"/>
        <v>0</v>
      </c>
      <c r="E152" s="293">
        <f t="shared" si="8"/>
        <v>0</v>
      </c>
      <c r="F152" s="294">
        <v>5</v>
      </c>
    </row>
    <row r="153" s="254" customFormat="1" ht="20.1" customHeight="1" spans="1:6">
      <c r="A153" s="274">
        <v>2012699</v>
      </c>
      <c r="B153" s="291" t="s">
        <v>185</v>
      </c>
      <c r="C153" s="292">
        <v>0</v>
      </c>
      <c r="D153" s="292">
        <f t="shared" si="7"/>
        <v>0</v>
      </c>
      <c r="E153" s="293"/>
      <c r="F153" s="294">
        <v>0</v>
      </c>
    </row>
    <row r="154" s="254" customFormat="1" ht="20.1" customHeight="1" spans="1:6">
      <c r="A154" s="274">
        <v>20128</v>
      </c>
      <c r="B154" s="287" t="s">
        <v>186</v>
      </c>
      <c r="C154" s="288">
        <f>SUM(C155:C160)</f>
        <v>83</v>
      </c>
      <c r="D154" s="288">
        <f>SUM(D155:D160)</f>
        <v>0</v>
      </c>
      <c r="E154" s="289">
        <f t="shared" ref="E154:E160" si="9">D154/C154</f>
        <v>0</v>
      </c>
      <c r="F154" s="290">
        <v>83</v>
      </c>
    </row>
    <row r="155" s="254" customFormat="1" ht="20.1" customHeight="1" spans="1:6">
      <c r="A155" s="274">
        <v>2012801</v>
      </c>
      <c r="B155" s="291" t="s">
        <v>98</v>
      </c>
      <c r="C155" s="292">
        <v>78</v>
      </c>
      <c r="D155" s="292">
        <f t="shared" ref="D155:D160" si="10">F155-C155</f>
        <v>0</v>
      </c>
      <c r="E155" s="293">
        <f t="shared" si="9"/>
        <v>0</v>
      </c>
      <c r="F155" s="294">
        <v>78</v>
      </c>
    </row>
    <row r="156" s="254" customFormat="1" ht="20.1" customHeight="1" spans="1:6">
      <c r="A156" s="274">
        <v>2012802</v>
      </c>
      <c r="B156" s="291" t="s">
        <v>99</v>
      </c>
      <c r="C156" s="292">
        <v>5</v>
      </c>
      <c r="D156" s="292">
        <f t="shared" si="10"/>
        <v>0</v>
      </c>
      <c r="E156" s="293">
        <f t="shared" si="9"/>
        <v>0</v>
      </c>
      <c r="F156" s="294">
        <v>5</v>
      </c>
    </row>
    <row r="157" s="254" customFormat="1" ht="20.1" customHeight="1" spans="1:6">
      <c r="A157" s="274">
        <v>2012803</v>
      </c>
      <c r="B157" s="291" t="s">
        <v>100</v>
      </c>
      <c r="C157" s="292">
        <v>0</v>
      </c>
      <c r="D157" s="292">
        <f t="shared" si="10"/>
        <v>0</v>
      </c>
      <c r="E157" s="293"/>
      <c r="F157" s="294">
        <v>0</v>
      </c>
    </row>
    <row r="158" s="254" customFormat="1" ht="20.1" customHeight="1" spans="1:6">
      <c r="A158" s="274">
        <v>2012804</v>
      </c>
      <c r="B158" s="291" t="s">
        <v>112</v>
      </c>
      <c r="C158" s="292">
        <v>0</v>
      </c>
      <c r="D158" s="292">
        <f t="shared" si="10"/>
        <v>0</v>
      </c>
      <c r="E158" s="293"/>
      <c r="F158" s="294">
        <v>0</v>
      </c>
    </row>
    <row r="159" s="254" customFormat="1" ht="20.1" customHeight="1" spans="1:6">
      <c r="A159" s="274">
        <v>2012850</v>
      </c>
      <c r="B159" s="291" t="s">
        <v>107</v>
      </c>
      <c r="C159" s="292">
        <v>0</v>
      </c>
      <c r="D159" s="292">
        <f t="shared" si="10"/>
        <v>0</v>
      </c>
      <c r="E159" s="293"/>
      <c r="F159" s="294">
        <v>0</v>
      </c>
    </row>
    <row r="160" s="254" customFormat="1" ht="20.1" customHeight="1" spans="1:6">
      <c r="A160" s="274">
        <v>2012899</v>
      </c>
      <c r="B160" s="291" t="s">
        <v>187</v>
      </c>
      <c r="C160" s="292">
        <v>0</v>
      </c>
      <c r="D160" s="292">
        <f t="shared" si="10"/>
        <v>0</v>
      </c>
      <c r="E160" s="293"/>
      <c r="F160" s="294">
        <v>0</v>
      </c>
    </row>
    <row r="161" s="254" customFormat="1" ht="20.1" customHeight="1" spans="1:6">
      <c r="A161" s="274">
        <v>20129</v>
      </c>
      <c r="B161" s="287" t="s">
        <v>188</v>
      </c>
      <c r="C161" s="288">
        <f>SUM(C162:C167)</f>
        <v>664</v>
      </c>
      <c r="D161" s="288">
        <f>SUM(D162:D167)</f>
        <v>0</v>
      </c>
      <c r="E161" s="289">
        <f t="shared" ref="E161:E167" si="11">D161/C161</f>
        <v>0</v>
      </c>
      <c r="F161" s="290">
        <v>664</v>
      </c>
    </row>
    <row r="162" s="254" customFormat="1" ht="20.1" customHeight="1" spans="1:6">
      <c r="A162" s="274">
        <v>2012901</v>
      </c>
      <c r="B162" s="291" t="s">
        <v>98</v>
      </c>
      <c r="C162" s="292">
        <v>283</v>
      </c>
      <c r="D162" s="292">
        <f t="shared" ref="D162:D167" si="12">F162-C162</f>
        <v>0</v>
      </c>
      <c r="E162" s="293">
        <f t="shared" si="11"/>
        <v>0</v>
      </c>
      <c r="F162" s="294">
        <v>283</v>
      </c>
    </row>
    <row r="163" s="254" customFormat="1" ht="20.1" customHeight="1" spans="1:6">
      <c r="A163" s="274">
        <v>2012902</v>
      </c>
      <c r="B163" s="291" t="s">
        <v>99</v>
      </c>
      <c r="C163" s="292">
        <v>0</v>
      </c>
      <c r="D163" s="292">
        <f t="shared" si="12"/>
        <v>0</v>
      </c>
      <c r="E163" s="293"/>
      <c r="F163" s="294">
        <v>0</v>
      </c>
    </row>
    <row r="164" s="254" customFormat="1" ht="20.1" customHeight="1" spans="1:6">
      <c r="A164" s="274">
        <v>2012903</v>
      </c>
      <c r="B164" s="291" t="s">
        <v>100</v>
      </c>
      <c r="C164" s="292">
        <v>0</v>
      </c>
      <c r="D164" s="292">
        <f t="shared" si="12"/>
        <v>0</v>
      </c>
      <c r="E164" s="293"/>
      <c r="F164" s="294">
        <v>0</v>
      </c>
    </row>
    <row r="165" s="254" customFormat="1" ht="20.1" customHeight="1" spans="1:6">
      <c r="A165" s="274">
        <v>2012906</v>
      </c>
      <c r="B165" s="291" t="s">
        <v>189</v>
      </c>
      <c r="C165" s="292">
        <v>0</v>
      </c>
      <c r="D165" s="292">
        <f t="shared" si="12"/>
        <v>0</v>
      </c>
      <c r="E165" s="293"/>
      <c r="F165" s="294">
        <v>0</v>
      </c>
    </row>
    <row r="166" s="254" customFormat="1" ht="20.1" customHeight="1" spans="1:6">
      <c r="A166" s="274">
        <v>2012950</v>
      </c>
      <c r="B166" s="291" t="s">
        <v>107</v>
      </c>
      <c r="C166" s="292">
        <v>64</v>
      </c>
      <c r="D166" s="292">
        <f t="shared" si="12"/>
        <v>0</v>
      </c>
      <c r="E166" s="293">
        <f t="shared" si="11"/>
        <v>0</v>
      </c>
      <c r="F166" s="294">
        <v>64</v>
      </c>
    </row>
    <row r="167" s="254" customFormat="1" ht="20.1" customHeight="1" spans="1:6">
      <c r="A167" s="274">
        <v>2012999</v>
      </c>
      <c r="B167" s="291" t="s">
        <v>190</v>
      </c>
      <c r="C167" s="292">
        <v>317</v>
      </c>
      <c r="D167" s="292">
        <f t="shared" si="12"/>
        <v>0</v>
      </c>
      <c r="E167" s="293">
        <f t="shared" si="11"/>
        <v>0</v>
      </c>
      <c r="F167" s="294">
        <v>317</v>
      </c>
    </row>
    <row r="168" s="254" customFormat="1" ht="20.1" customHeight="1" spans="1:6">
      <c r="A168" s="274">
        <v>20131</v>
      </c>
      <c r="B168" s="287" t="s">
        <v>191</v>
      </c>
      <c r="C168" s="288">
        <f>SUM(C169:C174)</f>
        <v>901</v>
      </c>
      <c r="D168" s="288">
        <f>SUM(D169:D174)</f>
        <v>0</v>
      </c>
      <c r="E168" s="289">
        <f t="shared" ref="E167:E174" si="13">D168/C168</f>
        <v>0</v>
      </c>
      <c r="F168" s="290">
        <v>901</v>
      </c>
    </row>
    <row r="169" s="254" customFormat="1" ht="20.1" customHeight="1" spans="1:6">
      <c r="A169" s="274">
        <v>2013101</v>
      </c>
      <c r="B169" s="291" t="s">
        <v>98</v>
      </c>
      <c r="C169" s="292">
        <v>883</v>
      </c>
      <c r="D169" s="292">
        <f t="shared" ref="D169:D174" si="14">F169-C169</f>
        <v>0</v>
      </c>
      <c r="E169" s="293">
        <f t="shared" si="13"/>
        <v>0</v>
      </c>
      <c r="F169" s="294">
        <v>883</v>
      </c>
    </row>
    <row r="170" s="254" customFormat="1" ht="20.1" customHeight="1" spans="1:6">
      <c r="A170" s="274">
        <v>2013102</v>
      </c>
      <c r="B170" s="291" t="s">
        <v>99</v>
      </c>
      <c r="C170" s="292">
        <v>0</v>
      </c>
      <c r="D170" s="292">
        <f t="shared" si="14"/>
        <v>0</v>
      </c>
      <c r="E170" s="293"/>
      <c r="F170" s="294">
        <v>0</v>
      </c>
    </row>
    <row r="171" s="254" customFormat="1" ht="20.1" customHeight="1" spans="1:6">
      <c r="A171" s="274">
        <v>2013103</v>
      </c>
      <c r="B171" s="291" t="s">
        <v>100</v>
      </c>
      <c r="C171" s="292">
        <v>0</v>
      </c>
      <c r="D171" s="292">
        <f t="shared" si="14"/>
        <v>0</v>
      </c>
      <c r="E171" s="293"/>
      <c r="F171" s="294">
        <v>0</v>
      </c>
    </row>
    <row r="172" s="254" customFormat="1" ht="20.1" customHeight="1" spans="1:6">
      <c r="A172" s="274">
        <v>2013105</v>
      </c>
      <c r="B172" s="291" t="s">
        <v>192</v>
      </c>
      <c r="C172" s="292">
        <v>13</v>
      </c>
      <c r="D172" s="292">
        <f t="shared" si="14"/>
        <v>0</v>
      </c>
      <c r="E172" s="293">
        <f t="shared" si="13"/>
        <v>0</v>
      </c>
      <c r="F172" s="294">
        <v>13</v>
      </c>
    </row>
    <row r="173" s="254" customFormat="1" ht="20.1" customHeight="1" spans="1:6">
      <c r="A173" s="274">
        <v>2013150</v>
      </c>
      <c r="B173" s="291" t="s">
        <v>107</v>
      </c>
      <c r="C173" s="292">
        <v>0</v>
      </c>
      <c r="D173" s="292">
        <f t="shared" si="14"/>
        <v>0</v>
      </c>
      <c r="E173" s="293"/>
      <c r="F173" s="294">
        <v>0</v>
      </c>
    </row>
    <row r="174" s="254" customFormat="1" ht="20.1" customHeight="1" spans="1:6">
      <c r="A174" s="274">
        <v>2013199</v>
      </c>
      <c r="B174" s="291" t="s">
        <v>193</v>
      </c>
      <c r="C174" s="292">
        <v>5</v>
      </c>
      <c r="D174" s="292">
        <f t="shared" si="14"/>
        <v>0</v>
      </c>
      <c r="E174" s="293">
        <f t="shared" si="13"/>
        <v>0</v>
      </c>
      <c r="F174" s="294">
        <v>5</v>
      </c>
    </row>
    <row r="175" s="254" customFormat="1" ht="20.1" customHeight="1" spans="1:6">
      <c r="A175" s="274">
        <v>20132</v>
      </c>
      <c r="B175" s="287" t="s">
        <v>194</v>
      </c>
      <c r="C175" s="288">
        <f>SUM(C176:C181)</f>
        <v>1272</v>
      </c>
      <c r="D175" s="288">
        <f>SUM(D176:D181)</f>
        <v>0</v>
      </c>
      <c r="E175" s="289">
        <f t="shared" ref="E175:E183" si="15">D175/C175</f>
        <v>0</v>
      </c>
      <c r="F175" s="290">
        <v>1272</v>
      </c>
    </row>
    <row r="176" s="254" customFormat="1" ht="20.1" customHeight="1" spans="1:6">
      <c r="A176" s="274">
        <v>2013201</v>
      </c>
      <c r="B176" s="291" t="s">
        <v>98</v>
      </c>
      <c r="C176" s="292">
        <v>0</v>
      </c>
      <c r="D176" s="292">
        <f t="shared" ref="D176:D181" si="16">F176-C176</f>
        <v>0</v>
      </c>
      <c r="E176" s="293"/>
      <c r="F176" s="294">
        <v>0</v>
      </c>
    </row>
    <row r="177" s="254" customFormat="1" ht="20.1" customHeight="1" spans="1:6">
      <c r="A177" s="274">
        <v>2013202</v>
      </c>
      <c r="B177" s="291" t="s">
        <v>99</v>
      </c>
      <c r="C177" s="292">
        <v>0</v>
      </c>
      <c r="D177" s="292">
        <f t="shared" si="16"/>
        <v>0</v>
      </c>
      <c r="E177" s="293"/>
      <c r="F177" s="294">
        <v>0</v>
      </c>
    </row>
    <row r="178" s="254" customFormat="1" ht="20.1" customHeight="1" spans="1:6">
      <c r="A178" s="274">
        <v>2013203</v>
      </c>
      <c r="B178" s="291" t="s">
        <v>100</v>
      </c>
      <c r="C178" s="292">
        <v>12</v>
      </c>
      <c r="D178" s="292">
        <f t="shared" si="16"/>
        <v>0</v>
      </c>
      <c r="E178" s="293">
        <f t="shared" si="15"/>
        <v>0</v>
      </c>
      <c r="F178" s="294">
        <v>12</v>
      </c>
    </row>
    <row r="179" s="254" customFormat="1" ht="20.1" customHeight="1" spans="1:6">
      <c r="A179" s="274">
        <v>2013204</v>
      </c>
      <c r="B179" s="291" t="s">
        <v>195</v>
      </c>
      <c r="C179" s="292">
        <v>0</v>
      </c>
      <c r="D179" s="292">
        <f t="shared" si="16"/>
        <v>0</v>
      </c>
      <c r="E179" s="293"/>
      <c r="F179" s="294">
        <v>0</v>
      </c>
    </row>
    <row r="180" s="254" customFormat="1" ht="20.1" customHeight="1" spans="1:6">
      <c r="A180" s="274">
        <v>2013250</v>
      </c>
      <c r="B180" s="291" t="s">
        <v>107</v>
      </c>
      <c r="C180" s="292">
        <v>0</v>
      </c>
      <c r="D180" s="292">
        <f t="shared" si="16"/>
        <v>0</v>
      </c>
      <c r="E180" s="293"/>
      <c r="F180" s="294">
        <v>0</v>
      </c>
    </row>
    <row r="181" s="254" customFormat="1" ht="20.1" customHeight="1" spans="1:6">
      <c r="A181" s="274">
        <v>2013299</v>
      </c>
      <c r="B181" s="291" t="s">
        <v>196</v>
      </c>
      <c r="C181" s="292">
        <v>1260</v>
      </c>
      <c r="D181" s="292">
        <f t="shared" si="16"/>
        <v>0</v>
      </c>
      <c r="E181" s="293">
        <f t="shared" si="15"/>
        <v>0</v>
      </c>
      <c r="F181" s="294">
        <v>1260</v>
      </c>
    </row>
    <row r="182" s="254" customFormat="1" ht="20.1" customHeight="1" spans="1:6">
      <c r="A182" s="274">
        <v>20133</v>
      </c>
      <c r="B182" s="287" t="s">
        <v>197</v>
      </c>
      <c r="C182" s="288">
        <f>SUM(C183:C188)</f>
        <v>50</v>
      </c>
      <c r="D182" s="288">
        <f>SUM(D183:D188)</f>
        <v>0</v>
      </c>
      <c r="E182" s="289">
        <f t="shared" si="15"/>
        <v>0</v>
      </c>
      <c r="F182" s="290">
        <v>50</v>
      </c>
    </row>
    <row r="183" s="254" customFormat="1" ht="20.1" customHeight="1" spans="1:6">
      <c r="A183" s="274">
        <v>2013301</v>
      </c>
      <c r="B183" s="291" t="s">
        <v>98</v>
      </c>
      <c r="C183" s="292">
        <v>50</v>
      </c>
      <c r="D183" s="292">
        <f t="shared" ref="D183:D188" si="17">F183-C183</f>
        <v>0</v>
      </c>
      <c r="E183" s="293">
        <f t="shared" si="15"/>
        <v>0</v>
      </c>
      <c r="F183" s="294">
        <v>50</v>
      </c>
    </row>
    <row r="184" s="254" customFormat="1" ht="20.1" customHeight="1" spans="1:6">
      <c r="A184" s="274">
        <v>2013302</v>
      </c>
      <c r="B184" s="291" t="s">
        <v>99</v>
      </c>
      <c r="C184" s="292">
        <v>0</v>
      </c>
      <c r="D184" s="292">
        <f t="shared" si="17"/>
        <v>0</v>
      </c>
      <c r="E184" s="293"/>
      <c r="F184" s="294">
        <v>0</v>
      </c>
    </row>
    <row r="185" s="254" customFormat="1" ht="20.1" customHeight="1" spans="1:6">
      <c r="A185" s="274">
        <v>2013303</v>
      </c>
      <c r="B185" s="291" t="s">
        <v>100</v>
      </c>
      <c r="C185" s="292">
        <v>0</v>
      </c>
      <c r="D185" s="292">
        <f t="shared" si="17"/>
        <v>0</v>
      </c>
      <c r="E185" s="293"/>
      <c r="F185" s="294">
        <v>0</v>
      </c>
    </row>
    <row r="186" s="254" customFormat="1" ht="20.1" customHeight="1" spans="1:6">
      <c r="A186" s="274">
        <v>2013304</v>
      </c>
      <c r="B186" s="291" t="s">
        <v>198</v>
      </c>
      <c r="C186" s="292">
        <v>0</v>
      </c>
      <c r="D186" s="292">
        <f t="shared" si="17"/>
        <v>0</v>
      </c>
      <c r="E186" s="293"/>
      <c r="F186" s="294">
        <v>0</v>
      </c>
    </row>
    <row r="187" s="254" customFormat="1" ht="20.1" customHeight="1" spans="1:6">
      <c r="A187" s="274">
        <v>2013350</v>
      </c>
      <c r="B187" s="291" t="s">
        <v>107</v>
      </c>
      <c r="C187" s="292">
        <v>0</v>
      </c>
      <c r="D187" s="292">
        <f t="shared" si="17"/>
        <v>0</v>
      </c>
      <c r="E187" s="293"/>
      <c r="F187" s="294">
        <v>0</v>
      </c>
    </row>
    <row r="188" s="254" customFormat="1" ht="20.1" customHeight="1" spans="1:6">
      <c r="A188" s="274">
        <v>2013399</v>
      </c>
      <c r="B188" s="291" t="s">
        <v>199</v>
      </c>
      <c r="C188" s="292">
        <v>0</v>
      </c>
      <c r="D188" s="292">
        <f t="shared" si="17"/>
        <v>0</v>
      </c>
      <c r="E188" s="293"/>
      <c r="F188" s="294">
        <v>0</v>
      </c>
    </row>
    <row r="189" s="254" customFormat="1" ht="20.1" customHeight="1" spans="1:6">
      <c r="A189" s="274">
        <v>20134</v>
      </c>
      <c r="B189" s="287" t="s">
        <v>200</v>
      </c>
      <c r="C189" s="288">
        <f>SUM(C190:C196)</f>
        <v>301</v>
      </c>
      <c r="D189" s="288">
        <f>SUM(D190:D196)</f>
        <v>0</v>
      </c>
      <c r="E189" s="289">
        <f t="shared" ref="E189:E196" si="18">D189/C189</f>
        <v>0</v>
      </c>
      <c r="F189" s="290">
        <v>301</v>
      </c>
    </row>
    <row r="190" s="254" customFormat="1" ht="20.1" customHeight="1" spans="1:6">
      <c r="A190" s="274">
        <v>2013401</v>
      </c>
      <c r="B190" s="291" t="s">
        <v>98</v>
      </c>
      <c r="C190" s="292">
        <v>288</v>
      </c>
      <c r="D190" s="292">
        <f t="shared" ref="D190:D196" si="19">F190-C190</f>
        <v>0</v>
      </c>
      <c r="E190" s="293">
        <f t="shared" si="18"/>
        <v>0</v>
      </c>
      <c r="F190" s="294">
        <v>288</v>
      </c>
    </row>
    <row r="191" s="254" customFormat="1" ht="20.1" customHeight="1" spans="1:6">
      <c r="A191" s="274">
        <v>2013402</v>
      </c>
      <c r="B191" s="291" t="s">
        <v>99</v>
      </c>
      <c r="C191" s="292">
        <v>3</v>
      </c>
      <c r="D191" s="292">
        <f t="shared" si="19"/>
        <v>0</v>
      </c>
      <c r="E191" s="293">
        <f t="shared" si="18"/>
        <v>0</v>
      </c>
      <c r="F191" s="294">
        <v>3</v>
      </c>
    </row>
    <row r="192" s="254" customFormat="1" ht="20.1" customHeight="1" spans="1:6">
      <c r="A192" s="274">
        <v>2013403</v>
      </c>
      <c r="B192" s="291" t="s">
        <v>100</v>
      </c>
      <c r="C192" s="292">
        <v>0</v>
      </c>
      <c r="D192" s="292">
        <f t="shared" si="19"/>
        <v>0</v>
      </c>
      <c r="E192" s="293"/>
      <c r="F192" s="294">
        <v>0</v>
      </c>
    </row>
    <row r="193" s="254" customFormat="1" ht="20.1" customHeight="1" spans="1:6">
      <c r="A193" s="274">
        <v>2013404</v>
      </c>
      <c r="B193" s="291" t="s">
        <v>201</v>
      </c>
      <c r="C193" s="292">
        <v>0</v>
      </c>
      <c r="D193" s="292">
        <f t="shared" si="19"/>
        <v>0</v>
      </c>
      <c r="E193" s="293"/>
      <c r="F193" s="294">
        <v>0</v>
      </c>
    </row>
    <row r="194" s="254" customFormat="1" ht="20.1" customHeight="1" spans="1:6">
      <c r="A194" s="274">
        <v>2013405</v>
      </c>
      <c r="B194" s="291" t="s">
        <v>202</v>
      </c>
      <c r="C194" s="292">
        <v>0</v>
      </c>
      <c r="D194" s="292">
        <f t="shared" si="19"/>
        <v>0</v>
      </c>
      <c r="E194" s="293"/>
      <c r="F194" s="294">
        <v>0</v>
      </c>
    </row>
    <row r="195" s="254" customFormat="1" ht="20.1" customHeight="1" spans="1:6">
      <c r="A195" s="274">
        <v>2013450</v>
      </c>
      <c r="B195" s="291" t="s">
        <v>107</v>
      </c>
      <c r="C195" s="292">
        <v>0</v>
      </c>
      <c r="D195" s="292">
        <f t="shared" si="19"/>
        <v>0</v>
      </c>
      <c r="E195" s="293"/>
      <c r="F195" s="294">
        <v>0</v>
      </c>
    </row>
    <row r="196" s="254" customFormat="1" ht="20.1" customHeight="1" spans="1:6">
      <c r="A196" s="274">
        <v>2013499</v>
      </c>
      <c r="B196" s="291" t="s">
        <v>203</v>
      </c>
      <c r="C196" s="292">
        <v>10</v>
      </c>
      <c r="D196" s="292">
        <f t="shared" si="19"/>
        <v>0</v>
      </c>
      <c r="E196" s="293">
        <f t="shared" si="18"/>
        <v>0</v>
      </c>
      <c r="F196" s="294">
        <v>10</v>
      </c>
    </row>
    <row r="197" s="254" customFormat="1" ht="20.1" customHeight="1" spans="1:6">
      <c r="A197" s="274">
        <v>20135</v>
      </c>
      <c r="B197" s="287" t="s">
        <v>204</v>
      </c>
      <c r="C197" s="288">
        <f>SUM(C198:C202)</f>
        <v>0</v>
      </c>
      <c r="D197" s="288">
        <f>SUM(D198:D202)</f>
        <v>0</v>
      </c>
      <c r="E197" s="289"/>
      <c r="F197" s="290">
        <v>0</v>
      </c>
    </row>
    <row r="198" s="254" customFormat="1" ht="20.1" customHeight="1" spans="1:6">
      <c r="A198" s="274">
        <v>2013501</v>
      </c>
      <c r="B198" s="291" t="s">
        <v>98</v>
      </c>
      <c r="C198" s="292">
        <v>0</v>
      </c>
      <c r="D198" s="292">
        <f t="shared" ref="D198:D202" si="20">F198-C198</f>
        <v>0</v>
      </c>
      <c r="E198" s="293"/>
      <c r="F198" s="294">
        <v>0</v>
      </c>
    </row>
    <row r="199" s="254" customFormat="1" ht="20.1" customHeight="1" spans="1:6">
      <c r="A199" s="274">
        <v>2013502</v>
      </c>
      <c r="B199" s="291" t="s">
        <v>99</v>
      </c>
      <c r="C199" s="292">
        <v>0</v>
      </c>
      <c r="D199" s="292">
        <f t="shared" si="20"/>
        <v>0</v>
      </c>
      <c r="E199" s="293"/>
      <c r="F199" s="294">
        <v>0</v>
      </c>
    </row>
    <row r="200" s="254" customFormat="1" ht="20.1" customHeight="1" spans="1:6">
      <c r="A200" s="274">
        <v>2013503</v>
      </c>
      <c r="B200" s="291" t="s">
        <v>100</v>
      </c>
      <c r="C200" s="292">
        <v>0</v>
      </c>
      <c r="D200" s="292">
        <f t="shared" si="20"/>
        <v>0</v>
      </c>
      <c r="E200" s="293"/>
      <c r="F200" s="294">
        <v>0</v>
      </c>
    </row>
    <row r="201" s="254" customFormat="1" ht="20.1" customHeight="1" spans="1:6">
      <c r="A201" s="274">
        <v>2013550</v>
      </c>
      <c r="B201" s="291" t="s">
        <v>107</v>
      </c>
      <c r="C201" s="292">
        <v>0</v>
      </c>
      <c r="D201" s="292">
        <f t="shared" si="20"/>
        <v>0</v>
      </c>
      <c r="E201" s="293"/>
      <c r="F201" s="294">
        <v>0</v>
      </c>
    </row>
    <row r="202" s="254" customFormat="1" ht="20.1" customHeight="1" spans="1:6">
      <c r="A202" s="274">
        <v>2013599</v>
      </c>
      <c r="B202" s="291" t="s">
        <v>205</v>
      </c>
      <c r="C202" s="292">
        <v>0</v>
      </c>
      <c r="D202" s="292">
        <f t="shared" si="20"/>
        <v>0</v>
      </c>
      <c r="E202" s="293"/>
      <c r="F202" s="294">
        <v>0</v>
      </c>
    </row>
    <row r="203" s="254" customFormat="1" ht="20.1" customHeight="1" spans="1:6">
      <c r="A203" s="274">
        <v>20136</v>
      </c>
      <c r="B203" s="287" t="s">
        <v>206</v>
      </c>
      <c r="C203" s="288">
        <f>SUM(C204:C208)</f>
        <v>51</v>
      </c>
      <c r="D203" s="288">
        <f>SUM(D204:D208)</f>
        <v>0</v>
      </c>
      <c r="E203" s="289"/>
      <c r="F203" s="290">
        <v>51</v>
      </c>
    </row>
    <row r="204" s="254" customFormat="1" ht="20.1" customHeight="1" spans="1:6">
      <c r="A204" s="274">
        <v>2013601</v>
      </c>
      <c r="B204" s="291" t="s">
        <v>98</v>
      </c>
      <c r="C204" s="292">
        <v>0</v>
      </c>
      <c r="D204" s="292">
        <f t="shared" ref="D204:D208" si="21">F204-C204</f>
        <v>0</v>
      </c>
      <c r="E204" s="293"/>
      <c r="F204" s="294">
        <v>0</v>
      </c>
    </row>
    <row r="205" s="254" customFormat="1" ht="20.1" customHeight="1" spans="1:6">
      <c r="A205" s="274">
        <v>2013602</v>
      </c>
      <c r="B205" s="291" t="s">
        <v>99</v>
      </c>
      <c r="C205" s="292">
        <v>0</v>
      </c>
      <c r="D205" s="292">
        <f t="shared" si="21"/>
        <v>0</v>
      </c>
      <c r="E205" s="293"/>
      <c r="F205" s="294">
        <v>0</v>
      </c>
    </row>
    <row r="206" s="254" customFormat="1" ht="20.1" customHeight="1" spans="1:6">
      <c r="A206" s="274">
        <v>2013603</v>
      </c>
      <c r="B206" s="291" t="s">
        <v>100</v>
      </c>
      <c r="C206" s="292">
        <v>0</v>
      </c>
      <c r="D206" s="292">
        <f t="shared" si="21"/>
        <v>0</v>
      </c>
      <c r="E206" s="293"/>
      <c r="F206" s="294">
        <v>0</v>
      </c>
    </row>
    <row r="207" s="254" customFormat="1" ht="20.1" customHeight="1" spans="1:6">
      <c r="A207" s="274">
        <v>2013650</v>
      </c>
      <c r="B207" s="291" t="s">
        <v>107</v>
      </c>
      <c r="C207" s="292">
        <v>0</v>
      </c>
      <c r="D207" s="292">
        <f t="shared" si="21"/>
        <v>0</v>
      </c>
      <c r="E207" s="293"/>
      <c r="F207" s="294">
        <v>0</v>
      </c>
    </row>
    <row r="208" s="254" customFormat="1" ht="20.1" customHeight="1" spans="1:6">
      <c r="A208" s="274">
        <v>2013699</v>
      </c>
      <c r="B208" s="291" t="s">
        <v>207</v>
      </c>
      <c r="C208" s="292">
        <v>51</v>
      </c>
      <c r="D208" s="292">
        <f t="shared" si="21"/>
        <v>0</v>
      </c>
      <c r="E208" s="293">
        <f>D208/C208</f>
        <v>0</v>
      </c>
      <c r="F208" s="294">
        <v>51</v>
      </c>
    </row>
    <row r="209" s="254" customFormat="1" ht="20.1" customHeight="1" spans="1:6">
      <c r="A209" s="274">
        <v>20137</v>
      </c>
      <c r="B209" s="287" t="s">
        <v>208</v>
      </c>
      <c r="C209" s="288">
        <f>SUM(C210:C215)</f>
        <v>0</v>
      </c>
      <c r="D209" s="288">
        <f>SUM(D210:D215)</f>
        <v>0</v>
      </c>
      <c r="E209" s="289"/>
      <c r="F209" s="290">
        <v>0</v>
      </c>
    </row>
    <row r="210" s="254" customFormat="1" ht="20.1" customHeight="1" spans="1:6">
      <c r="A210" s="274">
        <v>2013701</v>
      </c>
      <c r="B210" s="291" t="s">
        <v>98</v>
      </c>
      <c r="C210" s="292">
        <v>0</v>
      </c>
      <c r="D210" s="292">
        <f t="shared" ref="D210:D215" si="22">F210-C210</f>
        <v>0</v>
      </c>
      <c r="E210" s="293"/>
      <c r="F210" s="294">
        <v>0</v>
      </c>
    </row>
    <row r="211" s="254" customFormat="1" ht="20.1" customHeight="1" spans="1:6">
      <c r="A211" s="274">
        <v>2013702</v>
      </c>
      <c r="B211" s="291" t="s">
        <v>99</v>
      </c>
      <c r="C211" s="292">
        <v>0</v>
      </c>
      <c r="D211" s="292">
        <f t="shared" si="22"/>
        <v>0</v>
      </c>
      <c r="E211" s="293"/>
      <c r="F211" s="294">
        <v>0</v>
      </c>
    </row>
    <row r="212" s="254" customFormat="1" ht="20.1" customHeight="1" spans="1:6">
      <c r="A212" s="274">
        <v>2013703</v>
      </c>
      <c r="B212" s="291" t="s">
        <v>100</v>
      </c>
      <c r="C212" s="292">
        <v>0</v>
      </c>
      <c r="D212" s="292">
        <f t="shared" si="22"/>
        <v>0</v>
      </c>
      <c r="E212" s="293"/>
      <c r="F212" s="294">
        <v>0</v>
      </c>
    </row>
    <row r="213" s="254" customFormat="1" ht="20.1" customHeight="1" spans="1:6">
      <c r="A213" s="274">
        <v>2013704</v>
      </c>
      <c r="B213" s="291" t="s">
        <v>209</v>
      </c>
      <c r="C213" s="292">
        <v>0</v>
      </c>
      <c r="D213" s="292">
        <f t="shared" si="22"/>
        <v>0</v>
      </c>
      <c r="E213" s="293"/>
      <c r="F213" s="294">
        <v>0</v>
      </c>
    </row>
    <row r="214" s="254" customFormat="1" ht="20.1" customHeight="1" spans="1:6">
      <c r="A214" s="274">
        <v>2013750</v>
      </c>
      <c r="B214" s="291" t="s">
        <v>107</v>
      </c>
      <c r="C214" s="292">
        <v>0</v>
      </c>
      <c r="D214" s="292">
        <f t="shared" si="22"/>
        <v>0</v>
      </c>
      <c r="E214" s="293"/>
      <c r="F214" s="294">
        <v>0</v>
      </c>
    </row>
    <row r="215" s="254" customFormat="1" ht="20.1" customHeight="1" spans="1:6">
      <c r="A215" s="274">
        <v>2013799</v>
      </c>
      <c r="B215" s="291" t="s">
        <v>210</v>
      </c>
      <c r="C215" s="292">
        <v>0</v>
      </c>
      <c r="D215" s="292">
        <f t="shared" si="22"/>
        <v>0</v>
      </c>
      <c r="E215" s="293"/>
      <c r="F215" s="294">
        <v>0</v>
      </c>
    </row>
    <row r="216" s="254" customFormat="1" ht="20.1" customHeight="1" spans="1:6">
      <c r="A216" s="274">
        <v>20138</v>
      </c>
      <c r="B216" s="287" t="s">
        <v>211</v>
      </c>
      <c r="C216" s="288">
        <f>SUM(C217:C230)</f>
        <v>2541</v>
      </c>
      <c r="D216" s="288">
        <f>SUM(D217:D230)</f>
        <v>0</v>
      </c>
      <c r="E216" s="289">
        <f t="shared" ref="E216:E232" si="23">D216/C216</f>
        <v>0</v>
      </c>
      <c r="F216" s="290">
        <v>2541</v>
      </c>
    </row>
    <row r="217" s="254" customFormat="1" ht="20.1" customHeight="1" spans="1:6">
      <c r="A217" s="274">
        <v>2013801</v>
      </c>
      <c r="B217" s="291" t="s">
        <v>98</v>
      </c>
      <c r="C217" s="292">
        <v>2355</v>
      </c>
      <c r="D217" s="292">
        <f t="shared" ref="D217:D231" si="24">F217-C217</f>
        <v>0</v>
      </c>
      <c r="E217" s="293">
        <f t="shared" si="23"/>
        <v>0</v>
      </c>
      <c r="F217" s="294">
        <v>2355</v>
      </c>
    </row>
    <row r="218" s="254" customFormat="1" ht="20.1" customHeight="1" spans="1:6">
      <c r="A218" s="274">
        <v>2013802</v>
      </c>
      <c r="B218" s="291" t="s">
        <v>99</v>
      </c>
      <c r="C218" s="292">
        <v>0</v>
      </c>
      <c r="D218" s="292">
        <f t="shared" si="24"/>
        <v>0</v>
      </c>
      <c r="E218" s="293"/>
      <c r="F218" s="294">
        <v>0</v>
      </c>
    </row>
    <row r="219" s="254" customFormat="1" ht="20.1" customHeight="1" spans="1:6">
      <c r="A219" s="274">
        <v>2013803</v>
      </c>
      <c r="B219" s="291" t="s">
        <v>100</v>
      </c>
      <c r="C219" s="292">
        <v>0</v>
      </c>
      <c r="D219" s="292">
        <f t="shared" si="24"/>
        <v>0</v>
      </c>
      <c r="E219" s="293"/>
      <c r="F219" s="294">
        <v>0</v>
      </c>
    </row>
    <row r="220" s="254" customFormat="1" ht="20.1" customHeight="1" spans="1:6">
      <c r="A220" s="274">
        <v>2013804</v>
      </c>
      <c r="B220" s="291" t="s">
        <v>212</v>
      </c>
      <c r="C220" s="292">
        <v>3</v>
      </c>
      <c r="D220" s="292">
        <f t="shared" si="24"/>
        <v>0</v>
      </c>
      <c r="E220" s="293">
        <f t="shared" si="23"/>
        <v>0</v>
      </c>
      <c r="F220" s="294">
        <v>3</v>
      </c>
    </row>
    <row r="221" s="254" customFormat="1" ht="20.1" customHeight="1" spans="1:6">
      <c r="A221" s="274">
        <v>2013805</v>
      </c>
      <c r="B221" s="291" t="s">
        <v>213</v>
      </c>
      <c r="C221" s="292">
        <v>4</v>
      </c>
      <c r="D221" s="292">
        <f t="shared" si="24"/>
        <v>0</v>
      </c>
      <c r="E221" s="293">
        <f t="shared" si="23"/>
        <v>0</v>
      </c>
      <c r="F221" s="294">
        <v>4</v>
      </c>
    </row>
    <row r="222" s="254" customFormat="1" ht="20.1" customHeight="1" spans="1:6">
      <c r="A222" s="274">
        <v>2013808</v>
      </c>
      <c r="B222" s="291" t="s">
        <v>138</v>
      </c>
      <c r="C222" s="292">
        <v>10</v>
      </c>
      <c r="D222" s="292">
        <f t="shared" si="24"/>
        <v>0</v>
      </c>
      <c r="E222" s="293">
        <f t="shared" si="23"/>
        <v>0</v>
      </c>
      <c r="F222" s="294">
        <v>10</v>
      </c>
    </row>
    <row r="223" s="254" customFormat="1" ht="20.1" customHeight="1" spans="1:6">
      <c r="A223" s="274">
        <v>2013810</v>
      </c>
      <c r="B223" s="291" t="s">
        <v>214</v>
      </c>
      <c r="C223" s="292">
        <v>1</v>
      </c>
      <c r="D223" s="292">
        <f t="shared" si="24"/>
        <v>0</v>
      </c>
      <c r="E223" s="293">
        <f t="shared" si="23"/>
        <v>0</v>
      </c>
      <c r="F223" s="294">
        <v>1</v>
      </c>
    </row>
    <row r="224" s="254" customFormat="1" ht="20.1" customHeight="1" spans="1:6">
      <c r="A224" s="274">
        <v>2013812</v>
      </c>
      <c r="B224" s="291" t="s">
        <v>215</v>
      </c>
      <c r="C224" s="292">
        <v>0</v>
      </c>
      <c r="D224" s="292">
        <f t="shared" si="24"/>
        <v>0</v>
      </c>
      <c r="E224" s="293"/>
      <c r="F224" s="294">
        <v>0</v>
      </c>
    </row>
    <row r="225" s="254" customFormat="1" ht="20.1" customHeight="1" spans="1:6">
      <c r="A225" s="274">
        <v>2013813</v>
      </c>
      <c r="B225" s="291" t="s">
        <v>216</v>
      </c>
      <c r="C225" s="292">
        <v>0</v>
      </c>
      <c r="D225" s="292">
        <f t="shared" si="24"/>
        <v>0</v>
      </c>
      <c r="E225" s="293"/>
      <c r="F225" s="294">
        <v>0</v>
      </c>
    </row>
    <row r="226" s="254" customFormat="1" ht="20.1" customHeight="1" spans="1:6">
      <c r="A226" s="274">
        <v>2013814</v>
      </c>
      <c r="B226" s="291" t="s">
        <v>217</v>
      </c>
      <c r="C226" s="292">
        <v>0</v>
      </c>
      <c r="D226" s="292">
        <f t="shared" si="24"/>
        <v>0</v>
      </c>
      <c r="E226" s="293"/>
      <c r="F226" s="294">
        <v>0</v>
      </c>
    </row>
    <row r="227" s="254" customFormat="1" ht="20.1" customHeight="1" spans="1:6">
      <c r="A227" s="274">
        <v>2013815</v>
      </c>
      <c r="B227" s="291" t="s">
        <v>218</v>
      </c>
      <c r="C227" s="292">
        <v>0</v>
      </c>
      <c r="D227" s="292">
        <f t="shared" si="24"/>
        <v>0</v>
      </c>
      <c r="E227" s="293"/>
      <c r="F227" s="294">
        <v>0</v>
      </c>
    </row>
    <row r="228" s="254" customFormat="1" ht="20.1" customHeight="1" spans="1:6">
      <c r="A228" s="274">
        <v>2013816</v>
      </c>
      <c r="B228" s="291" t="s">
        <v>219</v>
      </c>
      <c r="C228" s="292">
        <v>162</v>
      </c>
      <c r="D228" s="292">
        <f t="shared" si="24"/>
        <v>0</v>
      </c>
      <c r="E228" s="293">
        <f t="shared" si="23"/>
        <v>0</v>
      </c>
      <c r="F228" s="294">
        <v>162</v>
      </c>
    </row>
    <row r="229" s="254" customFormat="1" ht="20.1" customHeight="1" spans="1:6">
      <c r="A229" s="274">
        <v>2013850</v>
      </c>
      <c r="B229" s="291" t="s">
        <v>107</v>
      </c>
      <c r="C229" s="292">
        <v>0</v>
      </c>
      <c r="D229" s="292">
        <f t="shared" si="24"/>
        <v>0</v>
      </c>
      <c r="E229" s="293"/>
      <c r="F229" s="294">
        <v>0</v>
      </c>
    </row>
    <row r="230" s="254" customFormat="1" ht="20.1" customHeight="1" spans="1:6">
      <c r="A230" s="274">
        <v>2013899</v>
      </c>
      <c r="B230" s="291" t="s">
        <v>220</v>
      </c>
      <c r="C230" s="292">
        <v>6</v>
      </c>
      <c r="D230" s="292">
        <f t="shared" si="24"/>
        <v>0</v>
      </c>
      <c r="E230" s="293">
        <f t="shared" si="23"/>
        <v>0</v>
      </c>
      <c r="F230" s="294">
        <v>6</v>
      </c>
    </row>
    <row r="231" s="254" customFormat="1" ht="20.1" customHeight="1" spans="1:6">
      <c r="A231" s="274">
        <v>20139</v>
      </c>
      <c r="B231" s="291" t="s">
        <v>221</v>
      </c>
      <c r="C231" s="288">
        <f>SUM(C232:C237)</f>
        <v>124</v>
      </c>
      <c r="D231" s="288">
        <f t="shared" si="24"/>
        <v>0</v>
      </c>
      <c r="E231" s="289">
        <f t="shared" si="23"/>
        <v>0</v>
      </c>
      <c r="F231" s="290">
        <v>124</v>
      </c>
    </row>
    <row r="232" s="254" customFormat="1" ht="20.1" customHeight="1" spans="1:6">
      <c r="A232" s="274">
        <v>2013901</v>
      </c>
      <c r="B232" s="291" t="s">
        <v>98</v>
      </c>
      <c r="C232" s="292">
        <v>124</v>
      </c>
      <c r="D232" s="292"/>
      <c r="E232" s="293">
        <f t="shared" si="23"/>
        <v>0</v>
      </c>
      <c r="F232" s="294">
        <v>124</v>
      </c>
    </row>
    <row r="233" s="254" customFormat="1" ht="20.1" customHeight="1" spans="1:6">
      <c r="A233" s="274">
        <v>2013902</v>
      </c>
      <c r="B233" s="291" t="s">
        <v>99</v>
      </c>
      <c r="C233" s="292">
        <v>0</v>
      </c>
      <c r="D233" s="292">
        <f t="shared" ref="D233:D236" si="25">F233-C233</f>
        <v>0</v>
      </c>
      <c r="E233" s="293"/>
      <c r="F233" s="294">
        <v>0</v>
      </c>
    </row>
    <row r="234" s="254" customFormat="1" ht="20.1" customHeight="1" spans="1:6">
      <c r="A234" s="274">
        <v>2013903</v>
      </c>
      <c r="B234" s="291" t="s">
        <v>100</v>
      </c>
      <c r="C234" s="292">
        <v>0</v>
      </c>
      <c r="D234" s="292">
        <f t="shared" si="25"/>
        <v>0</v>
      </c>
      <c r="E234" s="293"/>
      <c r="F234" s="294">
        <v>0</v>
      </c>
    </row>
    <row r="235" s="254" customFormat="1" ht="20.1" customHeight="1" spans="1:6">
      <c r="A235" s="274">
        <v>2013904</v>
      </c>
      <c r="B235" s="291" t="s">
        <v>192</v>
      </c>
      <c r="C235" s="292">
        <v>0</v>
      </c>
      <c r="D235" s="292">
        <f t="shared" si="25"/>
        <v>0</v>
      </c>
      <c r="E235" s="293"/>
      <c r="F235" s="294">
        <v>0</v>
      </c>
    </row>
    <row r="236" s="254" customFormat="1" ht="20.1" customHeight="1" spans="1:6">
      <c r="A236" s="274">
        <v>2013950</v>
      </c>
      <c r="B236" s="291" t="s">
        <v>107</v>
      </c>
      <c r="C236" s="292">
        <v>0</v>
      </c>
      <c r="D236" s="292">
        <f t="shared" si="25"/>
        <v>0</v>
      </c>
      <c r="E236" s="293"/>
      <c r="F236" s="294">
        <v>0</v>
      </c>
    </row>
    <row r="237" s="254" customFormat="1" ht="20.1" customHeight="1" spans="1:6">
      <c r="A237" s="274">
        <v>2013999</v>
      </c>
      <c r="B237" s="291" t="s">
        <v>222</v>
      </c>
      <c r="C237" s="292">
        <v>0</v>
      </c>
      <c r="D237" s="292"/>
      <c r="E237" s="293"/>
      <c r="F237" s="294">
        <v>0</v>
      </c>
    </row>
    <row r="238" s="254" customFormat="1" ht="20.1" customHeight="1" spans="1:6">
      <c r="A238" s="274">
        <v>20140</v>
      </c>
      <c r="B238" s="287" t="s">
        <v>223</v>
      </c>
      <c r="C238" s="288">
        <f>SUM(C239:C243)</f>
        <v>10</v>
      </c>
      <c r="D238" s="288">
        <f>SUM(D239:D243)</f>
        <v>0</v>
      </c>
      <c r="E238" s="289">
        <f>D238/C238</f>
        <v>0</v>
      </c>
      <c r="F238" s="290">
        <v>10</v>
      </c>
    </row>
    <row r="239" s="254" customFormat="1" ht="20.1" customHeight="1" spans="1:6">
      <c r="A239" s="274">
        <v>2014001</v>
      </c>
      <c r="B239" s="291" t="s">
        <v>98</v>
      </c>
      <c r="C239" s="292">
        <v>0</v>
      </c>
      <c r="D239" s="292">
        <f t="shared" ref="D239:D243" si="26">F239-C239</f>
        <v>0</v>
      </c>
      <c r="E239" s="293"/>
      <c r="F239" s="294">
        <v>0</v>
      </c>
    </row>
    <row r="240" s="254" customFormat="1" ht="20.1" customHeight="1" spans="1:6">
      <c r="A240" s="274">
        <v>2014002</v>
      </c>
      <c r="B240" s="291" t="s">
        <v>99</v>
      </c>
      <c r="C240" s="292">
        <v>0</v>
      </c>
      <c r="D240" s="292">
        <f t="shared" si="26"/>
        <v>0</v>
      </c>
      <c r="E240" s="293"/>
      <c r="F240" s="294">
        <v>0</v>
      </c>
    </row>
    <row r="241" s="254" customFormat="1" ht="20.1" customHeight="1" spans="1:6">
      <c r="A241" s="274">
        <v>2014003</v>
      </c>
      <c r="B241" s="291" t="s">
        <v>100</v>
      </c>
      <c r="C241" s="292">
        <v>0</v>
      </c>
      <c r="D241" s="292">
        <f t="shared" si="26"/>
        <v>0</v>
      </c>
      <c r="E241" s="293"/>
      <c r="F241" s="294">
        <v>0</v>
      </c>
    </row>
    <row r="242" s="254" customFormat="1" ht="20.1" customHeight="1" spans="1:6">
      <c r="A242" s="274">
        <v>2014004</v>
      </c>
      <c r="B242" s="291" t="s">
        <v>224</v>
      </c>
      <c r="C242" s="292">
        <v>10</v>
      </c>
      <c r="D242" s="292">
        <f t="shared" si="26"/>
        <v>0</v>
      </c>
      <c r="E242" s="293">
        <f>D242/C242</f>
        <v>0</v>
      </c>
      <c r="F242" s="294">
        <v>10</v>
      </c>
    </row>
    <row r="243" s="254" customFormat="1" ht="20.1" customHeight="1" spans="1:6">
      <c r="A243" s="274">
        <v>2014099</v>
      </c>
      <c r="B243" s="291" t="s">
        <v>225</v>
      </c>
      <c r="C243" s="292">
        <v>0</v>
      </c>
      <c r="D243" s="292">
        <f t="shared" si="26"/>
        <v>0</v>
      </c>
      <c r="E243" s="293"/>
      <c r="F243" s="294">
        <v>0</v>
      </c>
    </row>
    <row r="244" s="254" customFormat="1" ht="20.1" customHeight="1" spans="1:6">
      <c r="A244" s="274">
        <v>20141</v>
      </c>
      <c r="B244" s="291" t="s">
        <v>226</v>
      </c>
      <c r="C244" s="288">
        <f>SUM(C245:C249)</f>
        <v>477</v>
      </c>
      <c r="D244" s="288">
        <f>SUM(D245:D249)</f>
        <v>0</v>
      </c>
      <c r="E244" s="289">
        <f t="shared" ref="E244:E249" si="27">D244/C244</f>
        <v>0</v>
      </c>
      <c r="F244" s="290">
        <v>477</v>
      </c>
    </row>
    <row r="245" s="254" customFormat="1" ht="20.1" customHeight="1" spans="1:6">
      <c r="A245" s="274">
        <v>2014101</v>
      </c>
      <c r="B245" s="291" t="s">
        <v>98</v>
      </c>
      <c r="C245" s="292">
        <v>90</v>
      </c>
      <c r="D245" s="292">
        <f t="shared" ref="D245:D249" si="28">F245-C245</f>
        <v>0</v>
      </c>
      <c r="E245" s="293">
        <f t="shared" si="27"/>
        <v>0</v>
      </c>
      <c r="F245" s="294">
        <v>90</v>
      </c>
    </row>
    <row r="246" s="254" customFormat="1" ht="20.1" customHeight="1" spans="1:6">
      <c r="A246" s="274">
        <v>2014102</v>
      </c>
      <c r="B246" s="291" t="s">
        <v>99</v>
      </c>
      <c r="C246" s="292">
        <v>0</v>
      </c>
      <c r="D246" s="292">
        <f t="shared" si="28"/>
        <v>0</v>
      </c>
      <c r="E246" s="293"/>
      <c r="F246" s="294">
        <v>0</v>
      </c>
    </row>
    <row r="247" s="254" customFormat="1" ht="20.1" customHeight="1" spans="1:6">
      <c r="A247" s="274">
        <v>2014103</v>
      </c>
      <c r="B247" s="291" t="s">
        <v>100</v>
      </c>
      <c r="C247" s="292">
        <v>0</v>
      </c>
      <c r="D247" s="292">
        <f t="shared" si="28"/>
        <v>0</v>
      </c>
      <c r="E247" s="293"/>
      <c r="F247" s="294">
        <v>0</v>
      </c>
    </row>
    <row r="248" s="254" customFormat="1" ht="20.1" customHeight="1" spans="1:6">
      <c r="A248" s="274">
        <v>2014150</v>
      </c>
      <c r="B248" s="291" t="s">
        <v>107</v>
      </c>
      <c r="C248" s="292">
        <v>387</v>
      </c>
      <c r="D248" s="292">
        <f t="shared" si="28"/>
        <v>0</v>
      </c>
      <c r="E248" s="293">
        <f t="shared" si="27"/>
        <v>0</v>
      </c>
      <c r="F248" s="294">
        <v>387</v>
      </c>
    </row>
    <row r="249" s="254" customFormat="1" ht="20.1" customHeight="1" spans="1:6">
      <c r="A249" s="274">
        <v>2014199</v>
      </c>
      <c r="B249" s="291" t="s">
        <v>227</v>
      </c>
      <c r="C249" s="292">
        <v>0</v>
      </c>
      <c r="D249" s="292">
        <f t="shared" si="28"/>
        <v>0</v>
      </c>
      <c r="E249" s="293"/>
      <c r="F249" s="294">
        <v>0</v>
      </c>
    </row>
    <row r="250" s="254" customFormat="1" ht="20.1" customHeight="1" spans="1:6">
      <c r="A250" s="274">
        <v>20199</v>
      </c>
      <c r="B250" s="287" t="s">
        <v>228</v>
      </c>
      <c r="C250" s="288">
        <f>SUM(C251:C252)</f>
        <v>0</v>
      </c>
      <c r="D250" s="288">
        <f>SUM(D251:D252)</f>
        <v>0</v>
      </c>
      <c r="E250" s="289"/>
      <c r="F250" s="290">
        <v>0</v>
      </c>
    </row>
    <row r="251" s="254" customFormat="1" ht="20.1" customHeight="1" spans="1:6">
      <c r="A251" s="274">
        <v>2019901</v>
      </c>
      <c r="B251" s="291" t="s">
        <v>229</v>
      </c>
      <c r="C251" s="292">
        <v>0</v>
      </c>
      <c r="D251" s="292">
        <f t="shared" ref="D251:D260" si="29">F251-C251</f>
        <v>0</v>
      </c>
      <c r="E251" s="293"/>
      <c r="F251" s="294">
        <v>0</v>
      </c>
    </row>
    <row r="252" s="254" customFormat="1" ht="20.1" customHeight="1" spans="1:6">
      <c r="A252" s="274">
        <v>2019999</v>
      </c>
      <c r="B252" s="291" t="s">
        <v>230</v>
      </c>
      <c r="C252" s="292">
        <v>0</v>
      </c>
      <c r="D252" s="292">
        <f t="shared" si="29"/>
        <v>0</v>
      </c>
      <c r="E252" s="293"/>
      <c r="F252" s="294">
        <v>0</v>
      </c>
    </row>
    <row r="253" s="254" customFormat="1" ht="20.1" customHeight="1" spans="1:6">
      <c r="A253" s="274">
        <v>202</v>
      </c>
      <c r="B253" s="283" t="s">
        <v>231</v>
      </c>
      <c r="C253" s="284">
        <f>SUM(C254,C261,C264,C267,C273,C278,C280,C285,C291)</f>
        <v>0</v>
      </c>
      <c r="D253" s="284">
        <f>SUM(D254,D261,D264,D267,D273,D278,D280,D285,D291)</f>
        <v>0</v>
      </c>
      <c r="E253" s="285"/>
      <c r="F253" s="296">
        <f>SUM(F254,F261,F264,F267,F273,F278,F280,F285,F291)</f>
        <v>0</v>
      </c>
    </row>
    <row r="254" s="254" customFormat="1" ht="20.1" customHeight="1" spans="1:6">
      <c r="A254" s="274">
        <v>20201</v>
      </c>
      <c r="B254" s="287" t="s">
        <v>232</v>
      </c>
      <c r="C254" s="288">
        <f>SUM(C255:C260)</f>
        <v>0</v>
      </c>
      <c r="D254" s="288">
        <f>SUM(D255:D260)</f>
        <v>0</v>
      </c>
      <c r="E254" s="289"/>
      <c r="F254" s="290">
        <f>SUM(F255:F260)</f>
        <v>0</v>
      </c>
    </row>
    <row r="255" s="254" customFormat="1" ht="20.1" customHeight="1" spans="1:6">
      <c r="A255" s="274">
        <v>2020101</v>
      </c>
      <c r="B255" s="291" t="s">
        <v>98</v>
      </c>
      <c r="C255" s="292">
        <v>0</v>
      </c>
      <c r="D255" s="292">
        <f t="shared" si="29"/>
        <v>0</v>
      </c>
      <c r="E255" s="293"/>
      <c r="F255" s="294">
        <v>0</v>
      </c>
    </row>
    <row r="256" s="254" customFormat="1" ht="20.1" customHeight="1" spans="1:6">
      <c r="A256" s="274">
        <v>2020102</v>
      </c>
      <c r="B256" s="291" t="s">
        <v>99</v>
      </c>
      <c r="C256" s="292">
        <v>0</v>
      </c>
      <c r="D256" s="292">
        <f t="shared" si="29"/>
        <v>0</v>
      </c>
      <c r="E256" s="293"/>
      <c r="F256" s="294">
        <v>0</v>
      </c>
    </row>
    <row r="257" s="254" customFormat="1" ht="20.1" customHeight="1" spans="1:6">
      <c r="A257" s="274">
        <v>2020103</v>
      </c>
      <c r="B257" s="291" t="s">
        <v>100</v>
      </c>
      <c r="C257" s="292">
        <v>0</v>
      </c>
      <c r="D257" s="292">
        <f t="shared" si="29"/>
        <v>0</v>
      </c>
      <c r="E257" s="293"/>
      <c r="F257" s="294">
        <v>0</v>
      </c>
    </row>
    <row r="258" s="254" customFormat="1" ht="20.1" customHeight="1" spans="1:6">
      <c r="A258" s="274">
        <v>2020104</v>
      </c>
      <c r="B258" s="291" t="s">
        <v>192</v>
      </c>
      <c r="C258" s="292">
        <v>0</v>
      </c>
      <c r="D258" s="292">
        <f t="shared" si="29"/>
        <v>0</v>
      </c>
      <c r="E258" s="293"/>
      <c r="F258" s="294">
        <v>0</v>
      </c>
    </row>
    <row r="259" s="254" customFormat="1" ht="20.1" customHeight="1" spans="1:6">
      <c r="A259" s="274">
        <v>2020150</v>
      </c>
      <c r="B259" s="291" t="s">
        <v>107</v>
      </c>
      <c r="C259" s="292">
        <v>0</v>
      </c>
      <c r="D259" s="292">
        <f t="shared" si="29"/>
        <v>0</v>
      </c>
      <c r="E259" s="293"/>
      <c r="F259" s="294">
        <v>0</v>
      </c>
    </row>
    <row r="260" s="254" customFormat="1" ht="20.1" customHeight="1" spans="1:6">
      <c r="A260" s="274">
        <v>2020199</v>
      </c>
      <c r="B260" s="291" t="s">
        <v>233</v>
      </c>
      <c r="C260" s="292">
        <v>0</v>
      </c>
      <c r="D260" s="292">
        <f t="shared" si="29"/>
        <v>0</v>
      </c>
      <c r="E260" s="293"/>
      <c r="F260" s="294">
        <v>0</v>
      </c>
    </row>
    <row r="261" s="254" customFormat="1" ht="20.1" customHeight="1" spans="1:6">
      <c r="A261" s="274">
        <v>20202</v>
      </c>
      <c r="B261" s="287" t="s">
        <v>234</v>
      </c>
      <c r="C261" s="288">
        <f>SUM(C262:C263)</f>
        <v>0</v>
      </c>
      <c r="D261" s="288">
        <f>SUM(D262:D263)</f>
        <v>0</v>
      </c>
      <c r="E261" s="289"/>
      <c r="F261" s="290">
        <f>SUM(F262:F263)</f>
        <v>0</v>
      </c>
    </row>
    <row r="262" s="254" customFormat="1" ht="20.1" customHeight="1" spans="1:6">
      <c r="A262" s="274">
        <v>2020201</v>
      </c>
      <c r="B262" s="291" t="s">
        <v>235</v>
      </c>
      <c r="C262" s="292">
        <v>0</v>
      </c>
      <c r="D262" s="292">
        <f t="shared" ref="D262:D266" si="30">F262-C262</f>
        <v>0</v>
      </c>
      <c r="E262" s="293"/>
      <c r="F262" s="294">
        <v>0</v>
      </c>
    </row>
    <row r="263" s="254" customFormat="1" ht="20.1" customHeight="1" spans="1:6">
      <c r="A263" s="274">
        <v>2020202</v>
      </c>
      <c r="B263" s="291" t="s">
        <v>236</v>
      </c>
      <c r="C263" s="292">
        <v>0</v>
      </c>
      <c r="D263" s="292">
        <f t="shared" si="30"/>
        <v>0</v>
      </c>
      <c r="E263" s="293"/>
      <c r="F263" s="294">
        <v>0</v>
      </c>
    </row>
    <row r="264" s="254" customFormat="1" ht="20.1" customHeight="1" spans="1:6">
      <c r="A264" s="274">
        <v>20203</v>
      </c>
      <c r="B264" s="287" t="s">
        <v>237</v>
      </c>
      <c r="C264" s="288">
        <f>SUM(C265:C266)</f>
        <v>0</v>
      </c>
      <c r="D264" s="288">
        <f>SUM(D265:D266)</f>
        <v>0</v>
      </c>
      <c r="E264" s="289"/>
      <c r="F264" s="290">
        <f>SUM(F265:F266)</f>
        <v>0</v>
      </c>
    </row>
    <row r="265" s="254" customFormat="1" ht="20.1" customHeight="1" spans="1:6">
      <c r="A265" s="274">
        <v>2020304</v>
      </c>
      <c r="B265" s="291" t="s">
        <v>238</v>
      </c>
      <c r="C265" s="292">
        <v>0</v>
      </c>
      <c r="D265" s="292">
        <f t="shared" si="30"/>
        <v>0</v>
      </c>
      <c r="E265" s="293"/>
      <c r="F265" s="294">
        <v>0</v>
      </c>
    </row>
    <row r="266" s="254" customFormat="1" ht="20.1" customHeight="1" spans="1:6">
      <c r="A266" s="274">
        <v>2020306</v>
      </c>
      <c r="B266" s="291" t="s">
        <v>239</v>
      </c>
      <c r="C266" s="292">
        <v>0</v>
      </c>
      <c r="D266" s="292">
        <f t="shared" si="30"/>
        <v>0</v>
      </c>
      <c r="E266" s="293"/>
      <c r="F266" s="294">
        <v>0</v>
      </c>
    </row>
    <row r="267" s="254" customFormat="1" ht="20.1" customHeight="1" spans="1:6">
      <c r="A267" s="274">
        <v>20204</v>
      </c>
      <c r="B267" s="287" t="s">
        <v>240</v>
      </c>
      <c r="C267" s="288">
        <f>SUM(C268:C272)</f>
        <v>0</v>
      </c>
      <c r="D267" s="288">
        <f>SUM(D268:D272)</f>
        <v>0</v>
      </c>
      <c r="E267" s="289"/>
      <c r="F267" s="290">
        <f>SUM(F268:F272)</f>
        <v>0</v>
      </c>
    </row>
    <row r="268" s="254" customFormat="1" ht="20.1" customHeight="1" spans="1:6">
      <c r="A268" s="274">
        <v>2020401</v>
      </c>
      <c r="B268" s="291" t="s">
        <v>241</v>
      </c>
      <c r="C268" s="292">
        <v>0</v>
      </c>
      <c r="D268" s="292">
        <f t="shared" ref="D268:D272" si="31">F268-C268</f>
        <v>0</v>
      </c>
      <c r="E268" s="293"/>
      <c r="F268" s="294">
        <v>0</v>
      </c>
    </row>
    <row r="269" s="254" customFormat="1" ht="20.1" customHeight="1" spans="1:6">
      <c r="A269" s="274">
        <v>2020402</v>
      </c>
      <c r="B269" s="291" t="s">
        <v>242</v>
      </c>
      <c r="C269" s="292">
        <v>0</v>
      </c>
      <c r="D269" s="292">
        <f t="shared" si="31"/>
        <v>0</v>
      </c>
      <c r="E269" s="293"/>
      <c r="F269" s="294">
        <v>0</v>
      </c>
    </row>
    <row r="270" s="254" customFormat="1" ht="20.1" customHeight="1" spans="1:6">
      <c r="A270" s="274">
        <v>2020403</v>
      </c>
      <c r="B270" s="291" t="s">
        <v>243</v>
      </c>
      <c r="C270" s="292">
        <v>0</v>
      </c>
      <c r="D270" s="292">
        <f t="shared" si="31"/>
        <v>0</v>
      </c>
      <c r="E270" s="293"/>
      <c r="F270" s="294">
        <v>0</v>
      </c>
    </row>
    <row r="271" s="254" customFormat="1" ht="20.1" customHeight="1" spans="1:6">
      <c r="A271" s="274">
        <v>2020404</v>
      </c>
      <c r="B271" s="291" t="s">
        <v>244</v>
      </c>
      <c r="C271" s="292">
        <v>0</v>
      </c>
      <c r="D271" s="292">
        <f t="shared" si="31"/>
        <v>0</v>
      </c>
      <c r="E271" s="293"/>
      <c r="F271" s="294">
        <v>0</v>
      </c>
    </row>
    <row r="272" s="254" customFormat="1" ht="20.1" customHeight="1" spans="1:6">
      <c r="A272" s="274">
        <v>2020499</v>
      </c>
      <c r="B272" s="291" t="s">
        <v>245</v>
      </c>
      <c r="C272" s="292">
        <v>0</v>
      </c>
      <c r="D272" s="292">
        <f t="shared" si="31"/>
        <v>0</v>
      </c>
      <c r="E272" s="293"/>
      <c r="F272" s="294">
        <v>0</v>
      </c>
    </row>
    <row r="273" s="254" customFormat="1" ht="20.1" customHeight="1" spans="1:6">
      <c r="A273" s="274">
        <v>20205</v>
      </c>
      <c r="B273" s="287" t="s">
        <v>246</v>
      </c>
      <c r="C273" s="288">
        <f>SUM(C274:C277)</f>
        <v>0</v>
      </c>
      <c r="D273" s="288">
        <f>SUM(D274:D277)</f>
        <v>0</v>
      </c>
      <c r="E273" s="289"/>
      <c r="F273" s="290">
        <f>SUM(F274:F277)</f>
        <v>0</v>
      </c>
    </row>
    <row r="274" s="254" customFormat="1" ht="20.1" customHeight="1" spans="1:6">
      <c r="A274" s="274">
        <v>2020503</v>
      </c>
      <c r="B274" s="291" t="s">
        <v>247</v>
      </c>
      <c r="C274" s="292">
        <v>0</v>
      </c>
      <c r="D274" s="292">
        <f t="shared" ref="D274:D277" si="32">F274-C274</f>
        <v>0</v>
      </c>
      <c r="E274" s="293"/>
      <c r="F274" s="294">
        <v>0</v>
      </c>
    </row>
    <row r="275" s="254" customFormat="1" ht="20.1" customHeight="1" spans="1:6">
      <c r="A275" s="274">
        <v>2020504</v>
      </c>
      <c r="B275" s="291" t="s">
        <v>248</v>
      </c>
      <c r="C275" s="292">
        <v>0</v>
      </c>
      <c r="D275" s="292">
        <f t="shared" si="32"/>
        <v>0</v>
      </c>
      <c r="E275" s="293"/>
      <c r="F275" s="294">
        <v>0</v>
      </c>
    </row>
    <row r="276" s="254" customFormat="1" ht="20.1" customHeight="1" spans="1:6">
      <c r="A276" s="274">
        <v>2020505</v>
      </c>
      <c r="B276" s="291" t="s">
        <v>249</v>
      </c>
      <c r="C276" s="292">
        <v>0</v>
      </c>
      <c r="D276" s="292">
        <f t="shared" si="32"/>
        <v>0</v>
      </c>
      <c r="E276" s="293"/>
      <c r="F276" s="294">
        <v>0</v>
      </c>
    </row>
    <row r="277" s="254" customFormat="1" ht="20.1" customHeight="1" spans="1:6">
      <c r="A277" s="274">
        <v>2020599</v>
      </c>
      <c r="B277" s="291" t="s">
        <v>250</v>
      </c>
      <c r="C277" s="292">
        <v>0</v>
      </c>
      <c r="D277" s="292">
        <f t="shared" si="32"/>
        <v>0</v>
      </c>
      <c r="E277" s="293"/>
      <c r="F277" s="294">
        <v>0</v>
      </c>
    </row>
    <row r="278" s="254" customFormat="1" ht="20.1" customHeight="1" spans="1:6">
      <c r="A278" s="274">
        <v>20206</v>
      </c>
      <c r="B278" s="287" t="s">
        <v>251</v>
      </c>
      <c r="C278" s="288">
        <f>SUM(C279)</f>
        <v>0</v>
      </c>
      <c r="D278" s="288">
        <f>SUM(D279)</f>
        <v>0</v>
      </c>
      <c r="E278" s="289"/>
      <c r="F278" s="290">
        <f>SUM(F279)</f>
        <v>0</v>
      </c>
    </row>
    <row r="279" s="254" customFormat="1" ht="20.1" customHeight="1" spans="1:6">
      <c r="A279" s="274">
        <v>2020601</v>
      </c>
      <c r="B279" s="291" t="s">
        <v>252</v>
      </c>
      <c r="C279" s="292">
        <v>0</v>
      </c>
      <c r="D279" s="292">
        <f t="shared" ref="D279:D284" si="33">F279-C279</f>
        <v>0</v>
      </c>
      <c r="E279" s="293"/>
      <c r="F279" s="294">
        <v>0</v>
      </c>
    </row>
    <row r="280" s="254" customFormat="1" ht="20.1" customHeight="1" spans="1:6">
      <c r="A280" s="274">
        <v>20207</v>
      </c>
      <c r="B280" s="287" t="s">
        <v>253</v>
      </c>
      <c r="C280" s="288">
        <f>SUM(C281:C284)</f>
        <v>0</v>
      </c>
      <c r="D280" s="288">
        <f>SUM(D281:D284)</f>
        <v>0</v>
      </c>
      <c r="E280" s="289"/>
      <c r="F280" s="290">
        <f>SUM(F281:F284)</f>
        <v>0</v>
      </c>
    </row>
    <row r="281" s="254" customFormat="1" ht="20.1" customHeight="1" spans="1:6">
      <c r="A281" s="274">
        <v>2020701</v>
      </c>
      <c r="B281" s="291" t="s">
        <v>254</v>
      </c>
      <c r="C281" s="292">
        <v>0</v>
      </c>
      <c r="D281" s="292">
        <f t="shared" si="33"/>
        <v>0</v>
      </c>
      <c r="E281" s="293"/>
      <c r="F281" s="294">
        <v>0</v>
      </c>
    </row>
    <row r="282" s="254" customFormat="1" ht="20.1" customHeight="1" spans="1:6">
      <c r="A282" s="274">
        <v>2020702</v>
      </c>
      <c r="B282" s="291" t="s">
        <v>255</v>
      </c>
      <c r="C282" s="292">
        <v>0</v>
      </c>
      <c r="D282" s="292">
        <f t="shared" si="33"/>
        <v>0</v>
      </c>
      <c r="E282" s="293"/>
      <c r="F282" s="294">
        <v>0</v>
      </c>
    </row>
    <row r="283" s="254" customFormat="1" ht="20.1" customHeight="1" spans="1:6">
      <c r="A283" s="274">
        <v>2020703</v>
      </c>
      <c r="B283" s="291" t="s">
        <v>256</v>
      </c>
      <c r="C283" s="292">
        <v>0</v>
      </c>
      <c r="D283" s="292">
        <f t="shared" si="33"/>
        <v>0</v>
      </c>
      <c r="E283" s="293"/>
      <c r="F283" s="294">
        <v>0</v>
      </c>
    </row>
    <row r="284" s="254" customFormat="1" ht="20.1" customHeight="1" spans="1:6">
      <c r="A284" s="274">
        <v>2020799</v>
      </c>
      <c r="B284" s="291" t="s">
        <v>257</v>
      </c>
      <c r="C284" s="292">
        <v>0</v>
      </c>
      <c r="D284" s="292">
        <f t="shared" si="33"/>
        <v>0</v>
      </c>
      <c r="E284" s="293"/>
      <c r="F284" s="294">
        <v>0</v>
      </c>
    </row>
    <row r="285" s="254" customFormat="1" ht="20.1" customHeight="1" spans="1:6">
      <c r="A285" s="274">
        <v>20208</v>
      </c>
      <c r="B285" s="287" t="s">
        <v>258</v>
      </c>
      <c r="C285" s="288">
        <f>SUM(C286:C290)</f>
        <v>0</v>
      </c>
      <c r="D285" s="288">
        <f>SUM(D286:D290)</f>
        <v>0</v>
      </c>
      <c r="E285" s="289"/>
      <c r="F285" s="290">
        <f>SUM(F286:F290)</f>
        <v>0</v>
      </c>
    </row>
    <row r="286" s="254" customFormat="1" ht="20.1" customHeight="1" spans="1:6">
      <c r="A286" s="274">
        <v>2020801</v>
      </c>
      <c r="B286" s="291" t="s">
        <v>98</v>
      </c>
      <c r="C286" s="292">
        <v>0</v>
      </c>
      <c r="D286" s="292">
        <f t="shared" ref="D286:D290" si="34">F286-C286</f>
        <v>0</v>
      </c>
      <c r="E286" s="293"/>
      <c r="F286" s="294">
        <v>0</v>
      </c>
    </row>
    <row r="287" s="254" customFormat="1" ht="20.1" customHeight="1" spans="1:6">
      <c r="A287" s="274">
        <v>2020802</v>
      </c>
      <c r="B287" s="291" t="s">
        <v>99</v>
      </c>
      <c r="C287" s="292">
        <v>0</v>
      </c>
      <c r="D287" s="292">
        <f t="shared" si="34"/>
        <v>0</v>
      </c>
      <c r="E287" s="293"/>
      <c r="F287" s="294">
        <v>0</v>
      </c>
    </row>
    <row r="288" s="254" customFormat="1" ht="20.1" customHeight="1" spans="1:6">
      <c r="A288" s="274">
        <v>2020803</v>
      </c>
      <c r="B288" s="291" t="s">
        <v>100</v>
      </c>
      <c r="C288" s="292">
        <v>0</v>
      </c>
      <c r="D288" s="292">
        <f t="shared" si="34"/>
        <v>0</v>
      </c>
      <c r="E288" s="293"/>
      <c r="F288" s="294">
        <v>0</v>
      </c>
    </row>
    <row r="289" s="254" customFormat="1" ht="20.1" customHeight="1" spans="1:6">
      <c r="A289" s="274">
        <v>2020850</v>
      </c>
      <c r="B289" s="291" t="s">
        <v>107</v>
      </c>
      <c r="C289" s="292">
        <v>0</v>
      </c>
      <c r="D289" s="292">
        <f t="shared" si="34"/>
        <v>0</v>
      </c>
      <c r="E289" s="293"/>
      <c r="F289" s="294">
        <v>0</v>
      </c>
    </row>
    <row r="290" s="254" customFormat="1" ht="20.1" customHeight="1" spans="1:6">
      <c r="A290" s="274">
        <v>2020899</v>
      </c>
      <c r="B290" s="291" t="s">
        <v>259</v>
      </c>
      <c r="C290" s="292">
        <v>0</v>
      </c>
      <c r="D290" s="292">
        <f t="shared" si="34"/>
        <v>0</v>
      </c>
      <c r="E290" s="293"/>
      <c r="F290" s="294">
        <v>0</v>
      </c>
    </row>
    <row r="291" s="254" customFormat="1" ht="20.1" customHeight="1" spans="1:6">
      <c r="A291" s="274">
        <v>20299</v>
      </c>
      <c r="B291" s="287" t="s">
        <v>260</v>
      </c>
      <c r="C291" s="288">
        <f>SUM(C292)</f>
        <v>0</v>
      </c>
      <c r="D291" s="288">
        <f>SUM(D292)</f>
        <v>0</v>
      </c>
      <c r="E291" s="289"/>
      <c r="F291" s="290">
        <f>SUM(F292)</f>
        <v>0</v>
      </c>
    </row>
    <row r="292" s="254" customFormat="1" ht="20.1" customHeight="1" spans="1:6">
      <c r="A292" s="274">
        <v>2029999</v>
      </c>
      <c r="B292" s="291" t="s">
        <v>261</v>
      </c>
      <c r="C292" s="292">
        <v>0</v>
      </c>
      <c r="D292" s="292">
        <f t="shared" ref="D292:D301" si="35">F292-C292</f>
        <v>0</v>
      </c>
      <c r="E292" s="293"/>
      <c r="F292" s="294">
        <v>0</v>
      </c>
    </row>
    <row r="293" s="254" customFormat="1" ht="20.1" customHeight="1" spans="1:6">
      <c r="A293" s="274">
        <v>203</v>
      </c>
      <c r="B293" s="283" t="s">
        <v>262</v>
      </c>
      <c r="C293" s="284">
        <v>230</v>
      </c>
      <c r="D293" s="284">
        <f t="shared" si="35"/>
        <v>81</v>
      </c>
      <c r="E293" s="285">
        <f t="shared" ref="E293:E307" si="36">D293/C293</f>
        <v>0.352173913043478</v>
      </c>
      <c r="F293" s="297">
        <v>311</v>
      </c>
    </row>
    <row r="294" s="254" customFormat="1" ht="20.1" customHeight="1" spans="1:6">
      <c r="A294" s="274">
        <v>204</v>
      </c>
      <c r="B294" s="283" t="s">
        <v>263</v>
      </c>
      <c r="C294" s="284">
        <f>SUM(C295:C301)</f>
        <v>11298</v>
      </c>
      <c r="D294" s="284">
        <f>SUM(D295:D301)</f>
        <v>0</v>
      </c>
      <c r="E294" s="285">
        <f t="shared" si="36"/>
        <v>0</v>
      </c>
      <c r="F294" s="296">
        <v>11298</v>
      </c>
    </row>
    <row r="295" s="254" customFormat="1" ht="20.1" customHeight="1" spans="1:6">
      <c r="A295" s="274">
        <v>20401</v>
      </c>
      <c r="B295" s="287" t="s">
        <v>264</v>
      </c>
      <c r="C295" s="288">
        <v>32</v>
      </c>
      <c r="D295" s="288">
        <f t="shared" si="35"/>
        <v>0</v>
      </c>
      <c r="E295" s="289">
        <f t="shared" si="36"/>
        <v>0</v>
      </c>
      <c r="F295" s="290">
        <v>32</v>
      </c>
    </row>
    <row r="296" s="254" customFormat="1" ht="20.1" customHeight="1" spans="1:6">
      <c r="A296" s="274">
        <v>20402</v>
      </c>
      <c r="B296" s="287" t="s">
        <v>265</v>
      </c>
      <c r="C296" s="288">
        <v>9721</v>
      </c>
      <c r="D296" s="288">
        <f t="shared" si="35"/>
        <v>0</v>
      </c>
      <c r="E296" s="289">
        <f t="shared" si="36"/>
        <v>0</v>
      </c>
      <c r="F296" s="290">
        <v>9721</v>
      </c>
    </row>
    <row r="297" s="254" customFormat="1" ht="20.1" customHeight="1" spans="1:6">
      <c r="A297" s="274">
        <v>20404</v>
      </c>
      <c r="B297" s="287" t="s">
        <v>266</v>
      </c>
      <c r="C297" s="288">
        <v>61</v>
      </c>
      <c r="D297" s="288">
        <f t="shared" si="35"/>
        <v>0</v>
      </c>
      <c r="E297" s="289">
        <f t="shared" si="36"/>
        <v>0</v>
      </c>
      <c r="F297" s="290">
        <v>61</v>
      </c>
    </row>
    <row r="298" s="254" customFormat="1" ht="20.1" customHeight="1" spans="1:6">
      <c r="A298" s="274">
        <v>20405</v>
      </c>
      <c r="B298" s="287" t="s">
        <v>267</v>
      </c>
      <c r="C298" s="288">
        <v>9</v>
      </c>
      <c r="D298" s="288">
        <f t="shared" si="35"/>
        <v>0</v>
      </c>
      <c r="E298" s="289">
        <f t="shared" si="36"/>
        <v>0</v>
      </c>
      <c r="F298" s="290">
        <v>9</v>
      </c>
    </row>
    <row r="299" s="254" customFormat="1" ht="20.1" customHeight="1" spans="1:6">
      <c r="A299" s="274">
        <v>20406</v>
      </c>
      <c r="B299" s="287" t="s">
        <v>268</v>
      </c>
      <c r="C299" s="288">
        <v>1169</v>
      </c>
      <c r="D299" s="288">
        <f t="shared" si="35"/>
        <v>0</v>
      </c>
      <c r="E299" s="289">
        <f t="shared" si="36"/>
        <v>0</v>
      </c>
      <c r="F299" s="290">
        <v>1169</v>
      </c>
    </row>
    <row r="300" s="254" customFormat="1" ht="20.1" customHeight="1" spans="1:6">
      <c r="A300" s="274">
        <v>20410</v>
      </c>
      <c r="B300" s="287" t="s">
        <v>269</v>
      </c>
      <c r="C300" s="288"/>
      <c r="D300" s="288">
        <f t="shared" si="35"/>
        <v>0</v>
      </c>
      <c r="E300" s="289"/>
      <c r="F300" s="290"/>
    </row>
    <row r="301" s="254" customFormat="1" ht="20.1" customHeight="1" spans="1:6">
      <c r="A301" s="274">
        <v>20499</v>
      </c>
      <c r="B301" s="287" t="s">
        <v>270</v>
      </c>
      <c r="C301" s="288">
        <v>306</v>
      </c>
      <c r="D301" s="288">
        <f t="shared" si="35"/>
        <v>0</v>
      </c>
      <c r="E301" s="289">
        <f t="shared" si="36"/>
        <v>0</v>
      </c>
      <c r="F301" s="290">
        <v>306</v>
      </c>
    </row>
    <row r="302" s="254" customFormat="1" ht="20.1" customHeight="1" spans="1:6">
      <c r="A302" s="274">
        <v>205</v>
      </c>
      <c r="B302" s="283" t="s">
        <v>271</v>
      </c>
      <c r="C302" s="284">
        <f>SUM(C303,C308,C315,C321,C327,C331,C335,C339,C345,C352)</f>
        <v>102310</v>
      </c>
      <c r="D302" s="284">
        <f>SUM(D303,D308,D315,D321,D327,D331,D335,D339,D345,D352)</f>
        <v>0</v>
      </c>
      <c r="E302" s="285">
        <f t="shared" si="36"/>
        <v>0</v>
      </c>
      <c r="F302" s="296">
        <v>102310</v>
      </c>
    </row>
    <row r="303" s="254" customFormat="1" ht="20.1" customHeight="1" spans="1:6">
      <c r="A303" s="274">
        <v>20501</v>
      </c>
      <c r="B303" s="287" t="s">
        <v>272</v>
      </c>
      <c r="C303" s="288">
        <f>SUM(C304:C307)</f>
        <v>1162</v>
      </c>
      <c r="D303" s="288">
        <f>SUM(D304:D307)</f>
        <v>0</v>
      </c>
      <c r="E303" s="289">
        <f t="shared" si="36"/>
        <v>0</v>
      </c>
      <c r="F303" s="290">
        <v>1162</v>
      </c>
    </row>
    <row r="304" s="254" customFormat="1" ht="20.1" customHeight="1" spans="1:6">
      <c r="A304" s="274">
        <v>2050101</v>
      </c>
      <c r="B304" s="291" t="s">
        <v>98</v>
      </c>
      <c r="C304" s="292">
        <v>1162</v>
      </c>
      <c r="D304" s="292">
        <f t="shared" ref="D304:D307" si="37">F304-C304</f>
        <v>0</v>
      </c>
      <c r="E304" s="293">
        <f t="shared" si="36"/>
        <v>0</v>
      </c>
      <c r="F304" s="294">
        <v>1162</v>
      </c>
    </row>
    <row r="305" s="254" customFormat="1" ht="20.1" customHeight="1" spans="1:6">
      <c r="A305" s="274">
        <v>2050102</v>
      </c>
      <c r="B305" s="291" t="s">
        <v>99</v>
      </c>
      <c r="C305" s="292">
        <v>0</v>
      </c>
      <c r="D305" s="292">
        <f t="shared" si="37"/>
        <v>0</v>
      </c>
      <c r="E305" s="293"/>
      <c r="F305" s="294">
        <v>0</v>
      </c>
    </row>
    <row r="306" s="254" customFormat="1" ht="20.1" customHeight="1" spans="1:6">
      <c r="A306" s="274">
        <v>2050103</v>
      </c>
      <c r="B306" s="291" t="s">
        <v>100</v>
      </c>
      <c r="C306" s="292">
        <v>0</v>
      </c>
      <c r="D306" s="292">
        <f t="shared" si="37"/>
        <v>0</v>
      </c>
      <c r="E306" s="293"/>
      <c r="F306" s="294">
        <v>0</v>
      </c>
    </row>
    <row r="307" s="254" customFormat="1" ht="20.1" customHeight="1" spans="1:6">
      <c r="A307" s="274">
        <v>2050199</v>
      </c>
      <c r="B307" s="291" t="s">
        <v>273</v>
      </c>
      <c r="C307" s="292">
        <v>0</v>
      </c>
      <c r="D307" s="292">
        <f t="shared" si="37"/>
        <v>0</v>
      </c>
      <c r="E307" s="293"/>
      <c r="F307" s="294">
        <v>0</v>
      </c>
    </row>
    <row r="308" s="254" customFormat="1" ht="20.1" customHeight="1" spans="1:6">
      <c r="A308" s="274">
        <v>20502</v>
      </c>
      <c r="B308" s="287" t="s">
        <v>274</v>
      </c>
      <c r="C308" s="288">
        <f>SUM(C309:C314)</f>
        <v>95281</v>
      </c>
      <c r="D308" s="288">
        <f>SUM(D309:D314)</f>
        <v>0</v>
      </c>
      <c r="E308" s="289">
        <f t="shared" ref="E308:E314" si="38">D308/C308</f>
        <v>0</v>
      </c>
      <c r="F308" s="290">
        <v>95281</v>
      </c>
    </row>
    <row r="309" s="254" customFormat="1" ht="20.1" customHeight="1" spans="1:6">
      <c r="A309" s="274">
        <v>2050201</v>
      </c>
      <c r="B309" s="291" t="s">
        <v>275</v>
      </c>
      <c r="C309" s="292">
        <v>7366</v>
      </c>
      <c r="D309" s="292">
        <f t="shared" ref="D309:D314" si="39">F309-C309</f>
        <v>0</v>
      </c>
      <c r="E309" s="293">
        <f t="shared" si="38"/>
        <v>0</v>
      </c>
      <c r="F309" s="294">
        <v>7366</v>
      </c>
    </row>
    <row r="310" s="254" customFormat="1" ht="20.1" customHeight="1" spans="1:6">
      <c r="A310" s="274">
        <v>2050202</v>
      </c>
      <c r="B310" s="291" t="s">
        <v>276</v>
      </c>
      <c r="C310" s="292">
        <v>44474</v>
      </c>
      <c r="D310" s="292">
        <f t="shared" si="39"/>
        <v>0</v>
      </c>
      <c r="E310" s="293">
        <f t="shared" si="38"/>
        <v>0</v>
      </c>
      <c r="F310" s="294">
        <v>44474</v>
      </c>
    </row>
    <row r="311" s="254" customFormat="1" ht="20.1" customHeight="1" spans="1:6">
      <c r="A311" s="274">
        <v>2050203</v>
      </c>
      <c r="B311" s="291" t="s">
        <v>277</v>
      </c>
      <c r="C311" s="292">
        <v>26782</v>
      </c>
      <c r="D311" s="292">
        <f t="shared" si="39"/>
        <v>0</v>
      </c>
      <c r="E311" s="293">
        <f t="shared" si="38"/>
        <v>0</v>
      </c>
      <c r="F311" s="294">
        <v>26782</v>
      </c>
    </row>
    <row r="312" s="254" customFormat="1" ht="20.1" customHeight="1" spans="1:6">
      <c r="A312" s="274">
        <v>2050204</v>
      </c>
      <c r="B312" s="291" t="s">
        <v>278</v>
      </c>
      <c r="C312" s="292">
        <v>15000</v>
      </c>
      <c r="D312" s="292">
        <f t="shared" si="39"/>
        <v>0</v>
      </c>
      <c r="E312" s="293">
        <f t="shared" si="38"/>
        <v>0</v>
      </c>
      <c r="F312" s="294">
        <v>15000</v>
      </c>
    </row>
    <row r="313" s="254" customFormat="1" ht="20.1" customHeight="1" spans="1:6">
      <c r="A313" s="274">
        <v>2050205</v>
      </c>
      <c r="B313" s="291" t="s">
        <v>279</v>
      </c>
      <c r="C313" s="292">
        <v>964</v>
      </c>
      <c r="D313" s="292">
        <f t="shared" si="39"/>
        <v>0</v>
      </c>
      <c r="E313" s="293">
        <f t="shared" si="38"/>
        <v>0</v>
      </c>
      <c r="F313" s="294">
        <v>964</v>
      </c>
    </row>
    <row r="314" s="254" customFormat="1" ht="20.1" customHeight="1" spans="1:6">
      <c r="A314" s="274">
        <v>2050299</v>
      </c>
      <c r="B314" s="291" t="s">
        <v>280</v>
      </c>
      <c r="C314" s="292">
        <v>695</v>
      </c>
      <c r="D314" s="292">
        <f t="shared" si="39"/>
        <v>0</v>
      </c>
      <c r="E314" s="293">
        <f t="shared" si="38"/>
        <v>0</v>
      </c>
      <c r="F314" s="294">
        <v>695</v>
      </c>
    </row>
    <row r="315" s="254" customFormat="1" ht="20.1" customHeight="1" spans="1:6">
      <c r="A315" s="274">
        <v>20503</v>
      </c>
      <c r="B315" s="287" t="s">
        <v>281</v>
      </c>
      <c r="C315" s="288">
        <f>SUM(C316:C320)</f>
        <v>5138</v>
      </c>
      <c r="D315" s="288">
        <f>SUM(D316:D320)</f>
        <v>0</v>
      </c>
      <c r="E315" s="289">
        <f t="shared" ref="E315:E320" si="40">D315/C315</f>
        <v>0</v>
      </c>
      <c r="F315" s="290">
        <v>5138</v>
      </c>
    </row>
    <row r="316" s="254" customFormat="1" ht="20.1" customHeight="1" spans="1:6">
      <c r="A316" s="274">
        <v>2050301</v>
      </c>
      <c r="B316" s="291" t="s">
        <v>282</v>
      </c>
      <c r="C316" s="292">
        <v>0</v>
      </c>
      <c r="D316" s="292">
        <f t="shared" ref="D316:D320" si="41">F316-C316</f>
        <v>0</v>
      </c>
      <c r="E316" s="293"/>
      <c r="F316" s="294">
        <v>0</v>
      </c>
    </row>
    <row r="317" s="254" customFormat="1" ht="20.1" customHeight="1" spans="1:6">
      <c r="A317" s="274">
        <v>2050302</v>
      </c>
      <c r="B317" s="291" t="s">
        <v>283</v>
      </c>
      <c r="C317" s="292">
        <v>5131</v>
      </c>
      <c r="D317" s="292">
        <f t="shared" si="41"/>
        <v>0</v>
      </c>
      <c r="E317" s="293">
        <f t="shared" si="40"/>
        <v>0</v>
      </c>
      <c r="F317" s="294">
        <v>5131</v>
      </c>
    </row>
    <row r="318" s="254" customFormat="1" ht="20.1" customHeight="1" spans="1:6">
      <c r="A318" s="274">
        <v>2050303</v>
      </c>
      <c r="B318" s="291" t="s">
        <v>284</v>
      </c>
      <c r="C318" s="292">
        <v>7</v>
      </c>
      <c r="D318" s="292">
        <f t="shared" si="41"/>
        <v>0</v>
      </c>
      <c r="E318" s="293">
        <f t="shared" si="40"/>
        <v>0</v>
      </c>
      <c r="F318" s="294">
        <v>7</v>
      </c>
    </row>
    <row r="319" s="254" customFormat="1" ht="20.1" customHeight="1" spans="1:6">
      <c r="A319" s="274">
        <v>2050305</v>
      </c>
      <c r="B319" s="291" t="s">
        <v>285</v>
      </c>
      <c r="C319" s="292">
        <v>0</v>
      </c>
      <c r="D319" s="292">
        <f t="shared" si="41"/>
        <v>0</v>
      </c>
      <c r="E319" s="293"/>
      <c r="F319" s="294">
        <v>0</v>
      </c>
    </row>
    <row r="320" s="254" customFormat="1" ht="20.1" customHeight="1" spans="1:6">
      <c r="A320" s="274">
        <v>2050399</v>
      </c>
      <c r="B320" s="291" t="s">
        <v>286</v>
      </c>
      <c r="C320" s="292">
        <v>0</v>
      </c>
      <c r="D320" s="292">
        <f t="shared" si="41"/>
        <v>0</v>
      </c>
      <c r="E320" s="293"/>
      <c r="F320" s="294">
        <v>0</v>
      </c>
    </row>
    <row r="321" s="254" customFormat="1" ht="20.1" customHeight="1" spans="1:6">
      <c r="A321" s="274">
        <v>20504</v>
      </c>
      <c r="B321" s="287" t="s">
        <v>287</v>
      </c>
      <c r="C321" s="288">
        <f>SUM(C322:C326)</f>
        <v>0</v>
      </c>
      <c r="D321" s="288">
        <f>SUM(D322:D326)</f>
        <v>0</v>
      </c>
      <c r="E321" s="289"/>
      <c r="F321" s="290">
        <v>0</v>
      </c>
    </row>
    <row r="322" s="254" customFormat="1" ht="20.1" customHeight="1" spans="1:6">
      <c r="A322" s="274">
        <v>2050401</v>
      </c>
      <c r="B322" s="291" t="s">
        <v>288</v>
      </c>
      <c r="C322" s="292">
        <v>0</v>
      </c>
      <c r="D322" s="292">
        <f t="shared" ref="D322:D326" si="42">F322-C322</f>
        <v>0</v>
      </c>
      <c r="E322" s="293"/>
      <c r="F322" s="294">
        <v>0</v>
      </c>
    </row>
    <row r="323" s="254" customFormat="1" ht="20.1" customHeight="1" spans="1:6">
      <c r="A323" s="274">
        <v>2050402</v>
      </c>
      <c r="B323" s="291" t="s">
        <v>289</v>
      </c>
      <c r="C323" s="292">
        <v>0</v>
      </c>
      <c r="D323" s="292">
        <f t="shared" si="42"/>
        <v>0</v>
      </c>
      <c r="E323" s="293"/>
      <c r="F323" s="294">
        <v>0</v>
      </c>
    </row>
    <row r="324" s="254" customFormat="1" ht="20.1" customHeight="1" spans="1:6">
      <c r="A324" s="274">
        <v>2050403</v>
      </c>
      <c r="B324" s="291" t="s">
        <v>290</v>
      </c>
      <c r="C324" s="292">
        <v>0</v>
      </c>
      <c r="D324" s="292">
        <f t="shared" si="42"/>
        <v>0</v>
      </c>
      <c r="E324" s="293"/>
      <c r="F324" s="294">
        <v>0</v>
      </c>
    </row>
    <row r="325" s="254" customFormat="1" ht="20.1" customHeight="1" spans="1:6">
      <c r="A325" s="274">
        <v>2050404</v>
      </c>
      <c r="B325" s="291" t="s">
        <v>291</v>
      </c>
      <c r="C325" s="292">
        <v>0</v>
      </c>
      <c r="D325" s="292">
        <f t="shared" si="42"/>
        <v>0</v>
      </c>
      <c r="E325" s="293"/>
      <c r="F325" s="294">
        <v>0</v>
      </c>
    </row>
    <row r="326" s="254" customFormat="1" ht="20.1" customHeight="1" spans="1:6">
      <c r="A326" s="274">
        <v>2050499</v>
      </c>
      <c r="B326" s="291" t="s">
        <v>292</v>
      </c>
      <c r="C326" s="292">
        <v>0</v>
      </c>
      <c r="D326" s="292">
        <f t="shared" si="42"/>
        <v>0</v>
      </c>
      <c r="E326" s="293"/>
      <c r="F326" s="294">
        <v>0</v>
      </c>
    </row>
    <row r="327" s="254" customFormat="1" ht="20.1" customHeight="1" spans="1:6">
      <c r="A327" s="274">
        <v>20505</v>
      </c>
      <c r="B327" s="287" t="s">
        <v>293</v>
      </c>
      <c r="C327" s="288">
        <f>SUM(C328:C330)</f>
        <v>0</v>
      </c>
      <c r="D327" s="288">
        <f>SUM(D328:D330)</f>
        <v>0</v>
      </c>
      <c r="E327" s="289"/>
      <c r="F327" s="290">
        <v>0</v>
      </c>
    </row>
    <row r="328" s="254" customFormat="1" ht="20.1" customHeight="1" spans="1:6">
      <c r="A328" s="274">
        <v>2050501</v>
      </c>
      <c r="B328" s="291" t="s">
        <v>294</v>
      </c>
      <c r="C328" s="292">
        <v>0</v>
      </c>
      <c r="D328" s="292">
        <f t="shared" ref="D328:D330" si="43">F328-C328</f>
        <v>0</v>
      </c>
      <c r="E328" s="293"/>
      <c r="F328" s="294">
        <v>0</v>
      </c>
    </row>
    <row r="329" s="254" customFormat="1" ht="20.1" customHeight="1" spans="1:6">
      <c r="A329" s="274">
        <v>2050502</v>
      </c>
      <c r="B329" s="291" t="s">
        <v>295</v>
      </c>
      <c r="C329" s="292">
        <v>0</v>
      </c>
      <c r="D329" s="292">
        <f t="shared" si="43"/>
        <v>0</v>
      </c>
      <c r="E329" s="293"/>
      <c r="F329" s="294">
        <v>0</v>
      </c>
    </row>
    <row r="330" s="254" customFormat="1" ht="20.1" customHeight="1" spans="1:6">
      <c r="A330" s="274">
        <v>2050599</v>
      </c>
      <c r="B330" s="291" t="s">
        <v>296</v>
      </c>
      <c r="C330" s="292">
        <v>0</v>
      </c>
      <c r="D330" s="292">
        <f t="shared" si="43"/>
        <v>0</v>
      </c>
      <c r="E330" s="293"/>
      <c r="F330" s="294">
        <v>0</v>
      </c>
    </row>
    <row r="331" s="254" customFormat="1" ht="20.1" customHeight="1" spans="1:6">
      <c r="A331" s="274">
        <v>20506</v>
      </c>
      <c r="B331" s="287" t="s">
        <v>297</v>
      </c>
      <c r="C331" s="288">
        <f>SUM(C332:C334)</f>
        <v>0</v>
      </c>
      <c r="D331" s="288">
        <f>SUM(D332:D334)</f>
        <v>0</v>
      </c>
      <c r="E331" s="289"/>
      <c r="F331" s="290">
        <v>0</v>
      </c>
    </row>
    <row r="332" s="254" customFormat="1" ht="20.1" customHeight="1" spans="1:6">
      <c r="A332" s="274">
        <v>2050601</v>
      </c>
      <c r="B332" s="291" t="s">
        <v>298</v>
      </c>
      <c r="C332" s="292">
        <v>0</v>
      </c>
      <c r="D332" s="292">
        <f t="shared" ref="D332:D334" si="44">F332-C332</f>
        <v>0</v>
      </c>
      <c r="E332" s="293"/>
      <c r="F332" s="294">
        <v>0</v>
      </c>
    </row>
    <row r="333" s="254" customFormat="1" ht="20.1" customHeight="1" spans="1:6">
      <c r="A333" s="274">
        <v>2050602</v>
      </c>
      <c r="B333" s="291" t="s">
        <v>299</v>
      </c>
      <c r="C333" s="292">
        <v>0</v>
      </c>
      <c r="D333" s="292">
        <f t="shared" si="44"/>
        <v>0</v>
      </c>
      <c r="E333" s="293"/>
      <c r="F333" s="294">
        <v>0</v>
      </c>
    </row>
    <row r="334" s="254" customFormat="1" ht="20.1" customHeight="1" spans="1:6">
      <c r="A334" s="274">
        <v>2050699</v>
      </c>
      <c r="B334" s="291" t="s">
        <v>300</v>
      </c>
      <c r="C334" s="292">
        <v>0</v>
      </c>
      <c r="D334" s="292">
        <f t="shared" si="44"/>
        <v>0</v>
      </c>
      <c r="E334" s="293"/>
      <c r="F334" s="294">
        <v>0</v>
      </c>
    </row>
    <row r="335" s="254" customFormat="1" ht="20.1" customHeight="1" spans="1:6">
      <c r="A335" s="274">
        <v>20507</v>
      </c>
      <c r="B335" s="287" t="s">
        <v>301</v>
      </c>
      <c r="C335" s="288">
        <f>SUM(C336:C338)</f>
        <v>529</v>
      </c>
      <c r="D335" s="288">
        <f>SUM(D336:D338)</f>
        <v>0</v>
      </c>
      <c r="E335" s="289">
        <f>D335/C335</f>
        <v>0</v>
      </c>
      <c r="F335" s="290">
        <v>529</v>
      </c>
    </row>
    <row r="336" s="254" customFormat="1" ht="20.1" customHeight="1" spans="1:6">
      <c r="A336" s="274">
        <v>2050701</v>
      </c>
      <c r="B336" s="291" t="s">
        <v>302</v>
      </c>
      <c r="C336" s="292">
        <v>529</v>
      </c>
      <c r="D336" s="292">
        <f t="shared" ref="D336:D338" si="45">F336-C336</f>
        <v>0</v>
      </c>
      <c r="E336" s="293">
        <f>D336/C336</f>
        <v>0</v>
      </c>
      <c r="F336" s="294">
        <v>529</v>
      </c>
    </row>
    <row r="337" s="254" customFormat="1" ht="20.1" customHeight="1" spans="1:6">
      <c r="A337" s="274">
        <v>2050702</v>
      </c>
      <c r="B337" s="291" t="s">
        <v>303</v>
      </c>
      <c r="C337" s="292">
        <v>0</v>
      </c>
      <c r="D337" s="292">
        <f t="shared" si="45"/>
        <v>0</v>
      </c>
      <c r="E337" s="293"/>
      <c r="F337" s="294">
        <v>0</v>
      </c>
    </row>
    <row r="338" s="254" customFormat="1" ht="20.1" customHeight="1" spans="1:6">
      <c r="A338" s="274">
        <v>2050799</v>
      </c>
      <c r="B338" s="291" t="s">
        <v>304</v>
      </c>
      <c r="C338" s="292">
        <v>0</v>
      </c>
      <c r="D338" s="292">
        <f t="shared" si="45"/>
        <v>0</v>
      </c>
      <c r="E338" s="293"/>
      <c r="F338" s="294">
        <v>0</v>
      </c>
    </row>
    <row r="339" s="254" customFormat="1" ht="20.1" customHeight="1" spans="1:6">
      <c r="A339" s="274">
        <v>20508</v>
      </c>
      <c r="B339" s="287" t="s">
        <v>305</v>
      </c>
      <c r="C339" s="288">
        <f>SUM(C340:C344)</f>
        <v>174</v>
      </c>
      <c r="D339" s="288">
        <f>SUM(D340:D344)</f>
        <v>0</v>
      </c>
      <c r="E339" s="289">
        <f>D339/C339</f>
        <v>0</v>
      </c>
      <c r="F339" s="290">
        <v>174</v>
      </c>
    </row>
    <row r="340" s="254" customFormat="1" ht="20.1" customHeight="1" spans="1:6">
      <c r="A340" s="274">
        <v>2050801</v>
      </c>
      <c r="B340" s="291" t="s">
        <v>306</v>
      </c>
      <c r="C340" s="292">
        <v>0</v>
      </c>
      <c r="D340" s="292">
        <f t="shared" ref="D340:D344" si="46">F340-C340</f>
        <v>0</v>
      </c>
      <c r="E340" s="293"/>
      <c r="F340" s="294">
        <v>0</v>
      </c>
    </row>
    <row r="341" s="254" customFormat="1" ht="20.1" customHeight="1" spans="1:6">
      <c r="A341" s="274">
        <v>2050802</v>
      </c>
      <c r="B341" s="291" t="s">
        <v>307</v>
      </c>
      <c r="C341" s="292">
        <v>174</v>
      </c>
      <c r="D341" s="292">
        <f t="shared" si="46"/>
        <v>0</v>
      </c>
      <c r="E341" s="293">
        <f>D341/C341</f>
        <v>0</v>
      </c>
      <c r="F341" s="294">
        <v>174</v>
      </c>
    </row>
    <row r="342" s="254" customFormat="1" ht="20.1" customHeight="1" spans="1:6">
      <c r="A342" s="274">
        <v>2050803</v>
      </c>
      <c r="B342" s="291" t="s">
        <v>308</v>
      </c>
      <c r="C342" s="292">
        <v>0</v>
      </c>
      <c r="D342" s="292">
        <f t="shared" si="46"/>
        <v>0</v>
      </c>
      <c r="E342" s="293"/>
      <c r="F342" s="294">
        <v>0</v>
      </c>
    </row>
    <row r="343" s="254" customFormat="1" ht="20.1" customHeight="1" spans="1:6">
      <c r="A343" s="274">
        <v>2050804</v>
      </c>
      <c r="B343" s="291" t="s">
        <v>309</v>
      </c>
      <c r="C343" s="292">
        <v>0</v>
      </c>
      <c r="D343" s="292">
        <f t="shared" si="46"/>
        <v>0</v>
      </c>
      <c r="E343" s="293"/>
      <c r="F343" s="294">
        <v>0</v>
      </c>
    </row>
    <row r="344" s="254" customFormat="1" ht="20.1" customHeight="1" spans="1:6">
      <c r="A344" s="274">
        <v>2050899</v>
      </c>
      <c r="B344" s="291" t="s">
        <v>310</v>
      </c>
      <c r="C344" s="292">
        <v>0</v>
      </c>
      <c r="D344" s="292">
        <f t="shared" si="46"/>
        <v>0</v>
      </c>
      <c r="E344" s="293"/>
      <c r="F344" s="294">
        <v>0</v>
      </c>
    </row>
    <row r="345" s="254" customFormat="1" ht="20.1" customHeight="1" spans="1:6">
      <c r="A345" s="274">
        <v>20509</v>
      </c>
      <c r="B345" s="287" t="s">
        <v>311</v>
      </c>
      <c r="C345" s="288">
        <f>SUM(C346:C351)</f>
        <v>0</v>
      </c>
      <c r="D345" s="288">
        <f>SUM(D346:D351)</f>
        <v>0</v>
      </c>
      <c r="E345" s="289"/>
      <c r="F345" s="290">
        <v>0</v>
      </c>
    </row>
    <row r="346" s="254" customFormat="1" ht="20.1" customHeight="1" spans="1:6">
      <c r="A346" s="274">
        <v>2050901</v>
      </c>
      <c r="B346" s="291" t="s">
        <v>312</v>
      </c>
      <c r="C346" s="292">
        <v>0</v>
      </c>
      <c r="D346" s="292">
        <f t="shared" ref="D346:D351" si="47">F346-C346</f>
        <v>0</v>
      </c>
      <c r="E346" s="293"/>
      <c r="F346" s="294">
        <v>0</v>
      </c>
    </row>
    <row r="347" s="254" customFormat="1" ht="20.1" customHeight="1" spans="1:6">
      <c r="A347" s="274">
        <v>2050902</v>
      </c>
      <c r="B347" s="291" t="s">
        <v>313</v>
      </c>
      <c r="C347" s="292">
        <v>0</v>
      </c>
      <c r="D347" s="292">
        <f t="shared" si="47"/>
        <v>0</v>
      </c>
      <c r="E347" s="293"/>
      <c r="F347" s="294">
        <v>0</v>
      </c>
    </row>
    <row r="348" s="254" customFormat="1" ht="20.1" customHeight="1" spans="1:6">
      <c r="A348" s="274">
        <v>2050903</v>
      </c>
      <c r="B348" s="291" t="s">
        <v>314</v>
      </c>
      <c r="C348" s="292">
        <v>0</v>
      </c>
      <c r="D348" s="292">
        <f t="shared" si="47"/>
        <v>0</v>
      </c>
      <c r="E348" s="293"/>
      <c r="F348" s="294">
        <v>0</v>
      </c>
    </row>
    <row r="349" s="254" customFormat="1" ht="20.1" customHeight="1" spans="1:6">
      <c r="A349" s="274">
        <v>2050904</v>
      </c>
      <c r="B349" s="291" t="s">
        <v>315</v>
      </c>
      <c r="C349" s="292">
        <v>0</v>
      </c>
      <c r="D349" s="292">
        <f t="shared" si="47"/>
        <v>0</v>
      </c>
      <c r="E349" s="293"/>
      <c r="F349" s="294">
        <v>0</v>
      </c>
    </row>
    <row r="350" s="254" customFormat="1" ht="20.1" customHeight="1" spans="1:6">
      <c r="A350" s="274">
        <v>2050905</v>
      </c>
      <c r="B350" s="291" t="s">
        <v>316</v>
      </c>
      <c r="C350" s="292">
        <v>0</v>
      </c>
      <c r="D350" s="292">
        <f t="shared" si="47"/>
        <v>0</v>
      </c>
      <c r="E350" s="293"/>
      <c r="F350" s="294">
        <v>0</v>
      </c>
    </row>
    <row r="351" s="254" customFormat="1" ht="20.1" customHeight="1" spans="1:6">
      <c r="A351" s="274">
        <v>2050999</v>
      </c>
      <c r="B351" s="291" t="s">
        <v>317</v>
      </c>
      <c r="C351" s="292">
        <v>0</v>
      </c>
      <c r="D351" s="292">
        <f t="shared" si="47"/>
        <v>0</v>
      </c>
      <c r="E351" s="293"/>
      <c r="F351" s="294">
        <v>0</v>
      </c>
    </row>
    <row r="352" s="254" customFormat="1" ht="20.1" customHeight="1" spans="1:6">
      <c r="A352" s="274">
        <v>20599</v>
      </c>
      <c r="B352" s="287" t="s">
        <v>318</v>
      </c>
      <c r="C352" s="288">
        <f>SUM(C353)</f>
        <v>26</v>
      </c>
      <c r="D352" s="288">
        <f>SUM(D353)</f>
        <v>0</v>
      </c>
      <c r="E352" s="289">
        <f t="shared" ref="E352:E359" si="48">D352/C352</f>
        <v>0</v>
      </c>
      <c r="F352" s="290">
        <v>26</v>
      </c>
    </row>
    <row r="353" s="254" customFormat="1" ht="20.1" customHeight="1" spans="1:6">
      <c r="A353" s="274">
        <v>2059999</v>
      </c>
      <c r="B353" s="291" t="s">
        <v>319</v>
      </c>
      <c r="C353" s="292">
        <v>26</v>
      </c>
      <c r="D353" s="292">
        <f t="shared" ref="D353:D359" si="49">F353-C353</f>
        <v>0</v>
      </c>
      <c r="E353" s="293">
        <f t="shared" si="48"/>
        <v>0</v>
      </c>
      <c r="F353" s="298">
        <v>26</v>
      </c>
    </row>
    <row r="354" s="254" customFormat="1" ht="25" customHeight="1" spans="1:6">
      <c r="A354" s="274">
        <v>206</v>
      </c>
      <c r="B354" s="283" t="s">
        <v>320</v>
      </c>
      <c r="C354" s="284">
        <f>SUM(C355,C360,C369,C375,C380,C385,C390,C397,C401,C405,)</f>
        <v>217</v>
      </c>
      <c r="D354" s="284">
        <f>SUM(D355,D360,D369,D375,D380,D385,D390,D397,D401,D405,)</f>
        <v>0</v>
      </c>
      <c r="E354" s="285">
        <f t="shared" si="48"/>
        <v>0</v>
      </c>
      <c r="F354" s="296">
        <v>217</v>
      </c>
    </row>
    <row r="355" s="254" customFormat="1" ht="20.1" customHeight="1" spans="1:6">
      <c r="A355" s="274">
        <v>20601</v>
      </c>
      <c r="B355" s="287" t="s">
        <v>321</v>
      </c>
      <c r="C355" s="288">
        <f>SUM(C356:C359)</f>
        <v>133</v>
      </c>
      <c r="D355" s="288">
        <f>SUM(D356:D359)</f>
        <v>0</v>
      </c>
      <c r="E355" s="289">
        <f t="shared" si="48"/>
        <v>0</v>
      </c>
      <c r="F355" s="290">
        <v>133</v>
      </c>
    </row>
    <row r="356" s="254" customFormat="1" ht="20.1" customHeight="1" spans="1:6">
      <c r="A356" s="274">
        <v>2060101</v>
      </c>
      <c r="B356" s="291" t="s">
        <v>98</v>
      </c>
      <c r="C356" s="292">
        <v>77</v>
      </c>
      <c r="D356" s="292">
        <f t="shared" si="49"/>
        <v>0</v>
      </c>
      <c r="E356" s="293">
        <f t="shared" si="48"/>
        <v>0</v>
      </c>
      <c r="F356" s="298">
        <v>77</v>
      </c>
    </row>
    <row r="357" s="254" customFormat="1" ht="20.1" customHeight="1" spans="1:6">
      <c r="A357" s="274">
        <v>2060102</v>
      </c>
      <c r="B357" s="291" t="s">
        <v>99</v>
      </c>
      <c r="C357" s="292">
        <v>0</v>
      </c>
      <c r="D357" s="292">
        <f t="shared" si="49"/>
        <v>0</v>
      </c>
      <c r="E357" s="293"/>
      <c r="F357" s="294">
        <v>0</v>
      </c>
    </row>
    <row r="358" s="254" customFormat="1" ht="20.1" customHeight="1" spans="1:6">
      <c r="A358" s="274">
        <v>2060103</v>
      </c>
      <c r="B358" s="291" t="s">
        <v>100</v>
      </c>
      <c r="C358" s="292">
        <v>0</v>
      </c>
      <c r="D358" s="292">
        <f t="shared" si="49"/>
        <v>0</v>
      </c>
      <c r="E358" s="293"/>
      <c r="F358" s="294">
        <v>0</v>
      </c>
    </row>
    <row r="359" s="254" customFormat="1" ht="20.1" customHeight="1" spans="1:6">
      <c r="A359" s="274">
        <v>2060199</v>
      </c>
      <c r="B359" s="291" t="s">
        <v>322</v>
      </c>
      <c r="C359" s="292">
        <v>56</v>
      </c>
      <c r="D359" s="292">
        <f t="shared" si="49"/>
        <v>0</v>
      </c>
      <c r="E359" s="293">
        <f t="shared" si="48"/>
        <v>0</v>
      </c>
      <c r="F359" s="294">
        <v>56</v>
      </c>
    </row>
    <row r="360" s="254" customFormat="1" ht="20.1" customHeight="1" spans="1:6">
      <c r="A360" s="274">
        <v>20602</v>
      </c>
      <c r="B360" s="287" t="s">
        <v>323</v>
      </c>
      <c r="C360" s="288">
        <f>SUM(C361:C368)</f>
        <v>0</v>
      </c>
      <c r="D360" s="288">
        <f>SUM(D361:D368)</f>
        <v>0</v>
      </c>
      <c r="E360" s="289"/>
      <c r="F360" s="290">
        <v>0</v>
      </c>
    </row>
    <row r="361" s="254" customFormat="1" ht="20.1" customHeight="1" spans="1:6">
      <c r="A361" s="274">
        <v>2060201</v>
      </c>
      <c r="B361" s="291" t="s">
        <v>324</v>
      </c>
      <c r="C361" s="292">
        <v>0</v>
      </c>
      <c r="D361" s="292">
        <f t="shared" ref="D361:D368" si="50">F361-C361</f>
        <v>0</v>
      </c>
      <c r="E361" s="293"/>
      <c r="F361" s="294">
        <v>0</v>
      </c>
    </row>
    <row r="362" s="254" customFormat="1" ht="20.1" customHeight="1" spans="1:6">
      <c r="A362" s="274">
        <v>2060203</v>
      </c>
      <c r="B362" s="291" t="s">
        <v>325</v>
      </c>
      <c r="C362" s="292">
        <v>0</v>
      </c>
      <c r="D362" s="292">
        <f t="shared" si="50"/>
        <v>0</v>
      </c>
      <c r="E362" s="293"/>
      <c r="F362" s="294">
        <v>0</v>
      </c>
    </row>
    <row r="363" s="254" customFormat="1" ht="20.1" customHeight="1" spans="1:6">
      <c r="A363" s="274">
        <v>2060204</v>
      </c>
      <c r="B363" s="291" t="s">
        <v>326</v>
      </c>
      <c r="C363" s="292">
        <v>0</v>
      </c>
      <c r="D363" s="292">
        <f t="shared" si="50"/>
        <v>0</v>
      </c>
      <c r="E363" s="293"/>
      <c r="F363" s="294">
        <v>0</v>
      </c>
    </row>
    <row r="364" s="254" customFormat="1" ht="20.1" customHeight="1" spans="1:6">
      <c r="A364" s="274">
        <v>2060205</v>
      </c>
      <c r="B364" s="291" t="s">
        <v>327</v>
      </c>
      <c r="C364" s="292">
        <v>0</v>
      </c>
      <c r="D364" s="292">
        <f t="shared" si="50"/>
        <v>0</v>
      </c>
      <c r="E364" s="293"/>
      <c r="F364" s="294">
        <v>0</v>
      </c>
    </row>
    <row r="365" s="254" customFormat="1" ht="20.1" customHeight="1" spans="1:6">
      <c r="A365" s="274">
        <v>2060206</v>
      </c>
      <c r="B365" s="291" t="s">
        <v>328</v>
      </c>
      <c r="C365" s="292">
        <v>0</v>
      </c>
      <c r="D365" s="292">
        <f t="shared" si="50"/>
        <v>0</v>
      </c>
      <c r="E365" s="293"/>
      <c r="F365" s="294">
        <v>0</v>
      </c>
    </row>
    <row r="366" s="254" customFormat="1" ht="20.1" customHeight="1" spans="1:6">
      <c r="A366" s="274">
        <v>2060207</v>
      </c>
      <c r="B366" s="291" t="s">
        <v>329</v>
      </c>
      <c r="C366" s="292">
        <v>0</v>
      </c>
      <c r="D366" s="292">
        <f t="shared" si="50"/>
        <v>0</v>
      </c>
      <c r="E366" s="293"/>
      <c r="F366" s="294">
        <v>0</v>
      </c>
    </row>
    <row r="367" s="254" customFormat="1" ht="20.1" customHeight="1" spans="1:6">
      <c r="A367" s="274">
        <v>2060208</v>
      </c>
      <c r="B367" s="291" t="s">
        <v>330</v>
      </c>
      <c r="C367" s="292">
        <v>0</v>
      </c>
      <c r="D367" s="292">
        <f t="shared" si="50"/>
        <v>0</v>
      </c>
      <c r="E367" s="293"/>
      <c r="F367" s="294">
        <v>0</v>
      </c>
    </row>
    <row r="368" s="254" customFormat="1" ht="20.1" customHeight="1" spans="1:6">
      <c r="A368" s="274">
        <v>2060299</v>
      </c>
      <c r="B368" s="291" t="s">
        <v>331</v>
      </c>
      <c r="C368" s="292">
        <v>0</v>
      </c>
      <c r="D368" s="292">
        <f t="shared" si="50"/>
        <v>0</v>
      </c>
      <c r="E368" s="293"/>
      <c r="F368" s="294">
        <v>0</v>
      </c>
    </row>
    <row r="369" s="254" customFormat="1" ht="20.25" customHeight="1" spans="1:6">
      <c r="A369" s="274">
        <v>20603</v>
      </c>
      <c r="B369" s="287" t="s">
        <v>332</v>
      </c>
      <c r="C369" s="288">
        <f>SUM(C370:C374)</f>
        <v>0</v>
      </c>
      <c r="D369" s="288">
        <f>SUM(D370:D374)</f>
        <v>0</v>
      </c>
      <c r="E369" s="289"/>
      <c r="F369" s="290">
        <v>0</v>
      </c>
    </row>
    <row r="370" s="254" customFormat="1" ht="20.1" customHeight="1" spans="1:6">
      <c r="A370" s="274">
        <v>2060301</v>
      </c>
      <c r="B370" s="291" t="s">
        <v>324</v>
      </c>
      <c r="C370" s="292">
        <v>0</v>
      </c>
      <c r="D370" s="292">
        <f t="shared" ref="D370:D374" si="51">F370-C370</f>
        <v>0</v>
      </c>
      <c r="E370" s="293"/>
      <c r="F370" s="294">
        <v>0</v>
      </c>
    </row>
    <row r="371" s="254" customFormat="1" ht="20.1" customHeight="1" spans="1:6">
      <c r="A371" s="274">
        <v>2060302</v>
      </c>
      <c r="B371" s="291" t="s">
        <v>333</v>
      </c>
      <c r="C371" s="292">
        <v>0</v>
      </c>
      <c r="D371" s="292">
        <f t="shared" si="51"/>
        <v>0</v>
      </c>
      <c r="E371" s="293"/>
      <c r="F371" s="294">
        <v>0</v>
      </c>
    </row>
    <row r="372" s="254" customFormat="1" ht="20.1" customHeight="1" spans="1:6">
      <c r="A372" s="274">
        <v>2060303</v>
      </c>
      <c r="B372" s="291" t="s">
        <v>334</v>
      </c>
      <c r="C372" s="292">
        <v>0</v>
      </c>
      <c r="D372" s="292">
        <f t="shared" si="51"/>
        <v>0</v>
      </c>
      <c r="E372" s="293"/>
      <c r="F372" s="294">
        <v>0</v>
      </c>
    </row>
    <row r="373" s="254" customFormat="1" ht="20.1" customHeight="1" spans="1:6">
      <c r="A373" s="274">
        <v>2060304</v>
      </c>
      <c r="B373" s="291" t="s">
        <v>335</v>
      </c>
      <c r="C373" s="292">
        <v>0</v>
      </c>
      <c r="D373" s="292">
        <f t="shared" si="51"/>
        <v>0</v>
      </c>
      <c r="E373" s="293"/>
      <c r="F373" s="294">
        <v>0</v>
      </c>
    </row>
    <row r="374" s="254" customFormat="1" ht="20.1" customHeight="1" spans="1:6">
      <c r="A374" s="274">
        <v>2060399</v>
      </c>
      <c r="B374" s="291" t="s">
        <v>336</v>
      </c>
      <c r="C374" s="292">
        <v>0</v>
      </c>
      <c r="D374" s="292">
        <f t="shared" si="51"/>
        <v>0</v>
      </c>
      <c r="E374" s="293"/>
      <c r="F374" s="294">
        <v>0</v>
      </c>
    </row>
    <row r="375" s="254" customFormat="1" ht="20.1" customHeight="1" spans="1:6">
      <c r="A375" s="274">
        <v>20604</v>
      </c>
      <c r="B375" s="287" t="s">
        <v>337</v>
      </c>
      <c r="C375" s="288">
        <f>SUM(C376:C379)</f>
        <v>9</v>
      </c>
      <c r="D375" s="288">
        <f>SUM(D376:D379)</f>
        <v>0</v>
      </c>
      <c r="E375" s="289"/>
      <c r="F375" s="290">
        <v>9</v>
      </c>
    </row>
    <row r="376" s="254" customFormat="1" ht="20.1" customHeight="1" spans="1:6">
      <c r="A376" s="274">
        <v>2060401</v>
      </c>
      <c r="B376" s="291" t="s">
        <v>324</v>
      </c>
      <c r="C376" s="292">
        <v>0</v>
      </c>
      <c r="D376" s="292">
        <f t="shared" ref="D376:D379" si="52">F376-C376</f>
        <v>0</v>
      </c>
      <c r="E376" s="293"/>
      <c r="F376" s="294">
        <v>0</v>
      </c>
    </row>
    <row r="377" s="254" customFormat="1" ht="20.1" customHeight="1" spans="1:6">
      <c r="A377" s="274">
        <v>2060404</v>
      </c>
      <c r="B377" s="291" t="s">
        <v>338</v>
      </c>
      <c r="C377" s="292">
        <v>0</v>
      </c>
      <c r="D377" s="292">
        <f t="shared" si="52"/>
        <v>0</v>
      </c>
      <c r="E377" s="293"/>
      <c r="F377" s="294">
        <v>0</v>
      </c>
    </row>
    <row r="378" s="254" customFormat="1" ht="20.1" customHeight="1" spans="1:6">
      <c r="A378" s="274">
        <v>2060405</v>
      </c>
      <c r="B378" s="291" t="s">
        <v>339</v>
      </c>
      <c r="C378" s="292">
        <v>0</v>
      </c>
      <c r="D378" s="292">
        <f t="shared" si="52"/>
        <v>0</v>
      </c>
      <c r="E378" s="293"/>
      <c r="F378" s="294">
        <v>0</v>
      </c>
    </row>
    <row r="379" s="254" customFormat="1" ht="20.1" customHeight="1" spans="1:6">
      <c r="A379" s="274">
        <v>2060499</v>
      </c>
      <c r="B379" s="291" t="s">
        <v>340</v>
      </c>
      <c r="C379" s="292">
        <v>9</v>
      </c>
      <c r="D379" s="292">
        <f t="shared" si="52"/>
        <v>0</v>
      </c>
      <c r="E379" s="293">
        <f>D379/C379</f>
        <v>0</v>
      </c>
      <c r="F379" s="294">
        <v>9</v>
      </c>
    </row>
    <row r="380" s="254" customFormat="1" ht="20.1" customHeight="1" spans="1:6">
      <c r="A380" s="274">
        <v>20605</v>
      </c>
      <c r="B380" s="287" t="s">
        <v>341</v>
      </c>
      <c r="C380" s="288">
        <f>SUM(C381:C384)</f>
        <v>0</v>
      </c>
      <c r="D380" s="288">
        <f>SUM(D381:D384)</f>
        <v>0</v>
      </c>
      <c r="E380" s="289"/>
      <c r="F380" s="290">
        <v>0</v>
      </c>
    </row>
    <row r="381" s="254" customFormat="1" ht="20.1" customHeight="1" spans="1:6">
      <c r="A381" s="274">
        <v>2060501</v>
      </c>
      <c r="B381" s="291" t="s">
        <v>324</v>
      </c>
      <c r="C381" s="292">
        <v>0</v>
      </c>
      <c r="D381" s="292">
        <f t="shared" ref="D381:D384" si="53">F381-C381</f>
        <v>0</v>
      </c>
      <c r="E381" s="293"/>
      <c r="F381" s="294">
        <v>0</v>
      </c>
    </row>
    <row r="382" s="254" customFormat="1" ht="20.1" customHeight="1" spans="1:6">
      <c r="A382" s="274">
        <v>2060502</v>
      </c>
      <c r="B382" s="291" t="s">
        <v>342</v>
      </c>
      <c r="C382" s="292">
        <v>0</v>
      </c>
      <c r="D382" s="292">
        <f t="shared" si="53"/>
        <v>0</v>
      </c>
      <c r="E382" s="293"/>
      <c r="F382" s="294">
        <v>0</v>
      </c>
    </row>
    <row r="383" s="254" customFormat="1" ht="20.1" customHeight="1" spans="1:6">
      <c r="A383" s="274">
        <v>2060503</v>
      </c>
      <c r="B383" s="291" t="s">
        <v>343</v>
      </c>
      <c r="C383" s="292">
        <v>0</v>
      </c>
      <c r="D383" s="292">
        <f t="shared" si="53"/>
        <v>0</v>
      </c>
      <c r="E383" s="293"/>
      <c r="F383" s="294">
        <v>0</v>
      </c>
    </row>
    <row r="384" s="254" customFormat="1" ht="20.1" customHeight="1" spans="1:6">
      <c r="A384" s="274">
        <v>2060599</v>
      </c>
      <c r="B384" s="291" t="s">
        <v>344</v>
      </c>
      <c r="C384" s="292">
        <v>0</v>
      </c>
      <c r="D384" s="292">
        <f t="shared" si="53"/>
        <v>0</v>
      </c>
      <c r="E384" s="293"/>
      <c r="F384" s="294">
        <v>0</v>
      </c>
    </row>
    <row r="385" s="254" customFormat="1" ht="20.1" customHeight="1" spans="1:6">
      <c r="A385" s="274">
        <v>20606</v>
      </c>
      <c r="B385" s="287" t="s">
        <v>345</v>
      </c>
      <c r="C385" s="288">
        <f>SUM(C386:C389)</f>
        <v>5</v>
      </c>
      <c r="D385" s="288">
        <f>SUM(D386:D389)</f>
        <v>0</v>
      </c>
      <c r="E385" s="289">
        <f t="shared" ref="E385:E389" si="54">D385/C385</f>
        <v>0</v>
      </c>
      <c r="F385" s="290">
        <v>5</v>
      </c>
    </row>
    <row r="386" s="254" customFormat="1" ht="20.1" customHeight="1" spans="1:6">
      <c r="A386" s="274">
        <v>2060601</v>
      </c>
      <c r="B386" s="291" t="s">
        <v>346</v>
      </c>
      <c r="C386" s="292">
        <v>0</v>
      </c>
      <c r="D386" s="292">
        <f t="shared" ref="D386:D389" si="55">F386-C386</f>
        <v>0</v>
      </c>
      <c r="E386" s="293"/>
      <c r="F386" s="294">
        <v>0</v>
      </c>
    </row>
    <row r="387" s="254" customFormat="1" ht="20.1" customHeight="1" spans="1:6">
      <c r="A387" s="274">
        <v>2060602</v>
      </c>
      <c r="B387" s="291" t="s">
        <v>347</v>
      </c>
      <c r="C387" s="292">
        <v>5</v>
      </c>
      <c r="D387" s="292">
        <f t="shared" si="55"/>
        <v>0</v>
      </c>
      <c r="E387" s="293">
        <f t="shared" si="54"/>
        <v>0</v>
      </c>
      <c r="F387" s="298">
        <v>5</v>
      </c>
    </row>
    <row r="388" s="254" customFormat="1" ht="20.1" customHeight="1" spans="1:6">
      <c r="A388" s="274">
        <v>2060603</v>
      </c>
      <c r="B388" s="291" t="s">
        <v>348</v>
      </c>
      <c r="C388" s="292">
        <v>0</v>
      </c>
      <c r="D388" s="292">
        <f t="shared" si="55"/>
        <v>0</v>
      </c>
      <c r="E388" s="293"/>
      <c r="F388" s="294">
        <v>0</v>
      </c>
    </row>
    <row r="389" s="254" customFormat="1" ht="20.1" customHeight="1" spans="1:6">
      <c r="A389" s="274">
        <v>2060699</v>
      </c>
      <c r="B389" s="291" t="s">
        <v>349</v>
      </c>
      <c r="C389" s="292">
        <v>0</v>
      </c>
      <c r="D389" s="292">
        <f t="shared" si="55"/>
        <v>0</v>
      </c>
      <c r="E389" s="293"/>
      <c r="F389" s="294">
        <v>0</v>
      </c>
    </row>
    <row r="390" s="254" customFormat="1" ht="20.1" customHeight="1" spans="1:6">
      <c r="A390" s="274">
        <v>20607</v>
      </c>
      <c r="B390" s="287" t="s">
        <v>350</v>
      </c>
      <c r="C390" s="288">
        <f>SUM(C391:C396)</f>
        <v>5</v>
      </c>
      <c r="D390" s="288">
        <f>SUM(D391:D396)</f>
        <v>0</v>
      </c>
      <c r="E390" s="289">
        <f>D390/C390</f>
        <v>0</v>
      </c>
      <c r="F390" s="290">
        <v>5</v>
      </c>
    </row>
    <row r="391" s="254" customFormat="1" ht="20.1" customHeight="1" spans="1:6">
      <c r="A391" s="274">
        <v>2060701</v>
      </c>
      <c r="B391" s="291" t="s">
        <v>324</v>
      </c>
      <c r="C391" s="292">
        <v>0</v>
      </c>
      <c r="D391" s="292">
        <f t="shared" ref="D391:D396" si="56">F391-C391</f>
        <v>0</v>
      </c>
      <c r="E391" s="293"/>
      <c r="F391" s="294">
        <v>0</v>
      </c>
    </row>
    <row r="392" s="254" customFormat="1" ht="20.1" customHeight="1" spans="1:6">
      <c r="A392" s="274">
        <v>2060702</v>
      </c>
      <c r="B392" s="291" t="s">
        <v>351</v>
      </c>
      <c r="C392" s="292">
        <v>5</v>
      </c>
      <c r="D392" s="292">
        <f t="shared" si="56"/>
        <v>0</v>
      </c>
      <c r="E392" s="293">
        <f>D392/C392</f>
        <v>0</v>
      </c>
      <c r="F392" s="294">
        <v>5</v>
      </c>
    </row>
    <row r="393" s="254" customFormat="1" ht="20.1" customHeight="1" spans="1:6">
      <c r="A393" s="274">
        <v>2060703</v>
      </c>
      <c r="B393" s="291" t="s">
        <v>352</v>
      </c>
      <c r="C393" s="292">
        <v>0</v>
      </c>
      <c r="D393" s="292">
        <f t="shared" si="56"/>
        <v>0</v>
      </c>
      <c r="E393" s="293"/>
      <c r="F393" s="294">
        <v>0</v>
      </c>
    </row>
    <row r="394" s="254" customFormat="1" ht="20.1" customHeight="1" spans="1:6">
      <c r="A394" s="274">
        <v>2060704</v>
      </c>
      <c r="B394" s="291" t="s">
        <v>353</v>
      </c>
      <c r="C394" s="292">
        <v>0</v>
      </c>
      <c r="D394" s="292">
        <f t="shared" si="56"/>
        <v>0</v>
      </c>
      <c r="E394" s="293"/>
      <c r="F394" s="294">
        <v>0</v>
      </c>
    </row>
    <row r="395" s="254" customFormat="1" ht="20.1" customHeight="1" spans="1:6">
      <c r="A395" s="274">
        <v>2060705</v>
      </c>
      <c r="B395" s="291" t="s">
        <v>354</v>
      </c>
      <c r="C395" s="292">
        <v>0</v>
      </c>
      <c r="D395" s="292">
        <f t="shared" si="56"/>
        <v>0</v>
      </c>
      <c r="E395" s="293"/>
      <c r="F395" s="294">
        <v>0</v>
      </c>
    </row>
    <row r="396" s="254" customFormat="1" ht="20.1" customHeight="1" spans="1:6">
      <c r="A396" s="274">
        <v>2060799</v>
      </c>
      <c r="B396" s="291" t="s">
        <v>355</v>
      </c>
      <c r="C396" s="292">
        <v>0</v>
      </c>
      <c r="D396" s="292">
        <f t="shared" si="56"/>
        <v>0</v>
      </c>
      <c r="E396" s="293"/>
      <c r="F396" s="294">
        <v>0</v>
      </c>
    </row>
    <row r="397" s="254" customFormat="1" ht="20.1" customHeight="1" spans="1:6">
      <c r="A397" s="274">
        <v>20608</v>
      </c>
      <c r="B397" s="287" t="s">
        <v>356</v>
      </c>
      <c r="C397" s="288">
        <f>SUM(C398:C400)</f>
        <v>0</v>
      </c>
      <c r="D397" s="288">
        <f>SUM(D398:D400)</f>
        <v>0</v>
      </c>
      <c r="E397" s="289"/>
      <c r="F397" s="290">
        <v>0</v>
      </c>
    </row>
    <row r="398" s="254" customFormat="1" ht="20.1" customHeight="1" spans="1:6">
      <c r="A398" s="274">
        <v>2060801</v>
      </c>
      <c r="B398" s="291" t="s">
        <v>357</v>
      </c>
      <c r="C398" s="292">
        <v>0</v>
      </c>
      <c r="D398" s="292">
        <f t="shared" ref="D398:D400" si="57">F398-C398</f>
        <v>0</v>
      </c>
      <c r="E398" s="293"/>
      <c r="F398" s="294">
        <v>0</v>
      </c>
    </row>
    <row r="399" s="254" customFormat="1" ht="20.1" customHeight="1" spans="1:6">
      <c r="A399" s="274">
        <v>2060802</v>
      </c>
      <c r="B399" s="291" t="s">
        <v>358</v>
      </c>
      <c r="C399" s="292">
        <v>0</v>
      </c>
      <c r="D399" s="292">
        <f t="shared" si="57"/>
        <v>0</v>
      </c>
      <c r="E399" s="293"/>
      <c r="F399" s="294">
        <v>0</v>
      </c>
    </row>
    <row r="400" s="254" customFormat="1" ht="20.1" customHeight="1" spans="1:6">
      <c r="A400" s="274">
        <v>2060899</v>
      </c>
      <c r="B400" s="291" t="s">
        <v>359</v>
      </c>
      <c r="C400" s="292">
        <v>0</v>
      </c>
      <c r="D400" s="292">
        <f t="shared" si="57"/>
        <v>0</v>
      </c>
      <c r="E400" s="293"/>
      <c r="F400" s="294">
        <v>0</v>
      </c>
    </row>
    <row r="401" s="254" customFormat="1" ht="20.1" customHeight="1" spans="1:6">
      <c r="A401" s="274">
        <v>20609</v>
      </c>
      <c r="B401" s="287" t="s">
        <v>360</v>
      </c>
      <c r="C401" s="288">
        <f>SUM(C402:C404)</f>
        <v>0</v>
      </c>
      <c r="D401" s="288">
        <f>SUM(D402:D404)</f>
        <v>0</v>
      </c>
      <c r="E401" s="289"/>
      <c r="F401" s="290">
        <v>0</v>
      </c>
    </row>
    <row r="402" s="254" customFormat="1" ht="20.1" customHeight="1" spans="1:6">
      <c r="A402" s="274">
        <v>2060901</v>
      </c>
      <c r="B402" s="291" t="s">
        <v>361</v>
      </c>
      <c r="C402" s="292">
        <v>0</v>
      </c>
      <c r="D402" s="292">
        <f t="shared" ref="D402:D404" si="58">F402-C402</f>
        <v>0</v>
      </c>
      <c r="E402" s="293"/>
      <c r="F402" s="294">
        <v>0</v>
      </c>
    </row>
    <row r="403" s="254" customFormat="1" ht="20.1" customHeight="1" spans="1:6">
      <c r="A403" s="274">
        <v>2060902</v>
      </c>
      <c r="B403" s="291" t="s">
        <v>362</v>
      </c>
      <c r="C403" s="292">
        <v>0</v>
      </c>
      <c r="D403" s="292">
        <f t="shared" si="58"/>
        <v>0</v>
      </c>
      <c r="E403" s="293"/>
      <c r="F403" s="294">
        <v>0</v>
      </c>
    </row>
    <row r="404" s="254" customFormat="1" ht="20.1" customHeight="1" spans="1:6">
      <c r="A404" s="274">
        <v>2060999</v>
      </c>
      <c r="B404" s="291" t="s">
        <v>363</v>
      </c>
      <c r="C404" s="292">
        <v>0</v>
      </c>
      <c r="D404" s="292">
        <f t="shared" si="58"/>
        <v>0</v>
      </c>
      <c r="E404" s="293"/>
      <c r="F404" s="294">
        <v>0</v>
      </c>
    </row>
    <row r="405" s="254" customFormat="1" ht="20.1" customHeight="1" spans="1:6">
      <c r="A405" s="274">
        <v>20699</v>
      </c>
      <c r="B405" s="287" t="s">
        <v>364</v>
      </c>
      <c r="C405" s="288">
        <f>SUM(C406:C409)</f>
        <v>65</v>
      </c>
      <c r="D405" s="288">
        <f>SUM(D406:D409)</f>
        <v>0</v>
      </c>
      <c r="E405" s="289">
        <f t="shared" ref="E405:E427" si="59">D405/C405</f>
        <v>0</v>
      </c>
      <c r="F405" s="290">
        <v>65</v>
      </c>
    </row>
    <row r="406" s="254" customFormat="1" ht="20.1" customHeight="1" spans="1:6">
      <c r="A406" s="274">
        <v>2069901</v>
      </c>
      <c r="B406" s="291" t="s">
        <v>365</v>
      </c>
      <c r="C406" s="292">
        <v>0</v>
      </c>
      <c r="D406" s="292">
        <f t="shared" ref="D406:D409" si="60">F406-C406</f>
        <v>0</v>
      </c>
      <c r="E406" s="293"/>
      <c r="F406" s="294">
        <v>0</v>
      </c>
    </row>
    <row r="407" s="254" customFormat="1" ht="20.1" customHeight="1" spans="1:6">
      <c r="A407" s="274">
        <v>2069902</v>
      </c>
      <c r="B407" s="291" t="s">
        <v>366</v>
      </c>
      <c r="C407" s="292">
        <v>0</v>
      </c>
      <c r="D407" s="292">
        <f t="shared" si="60"/>
        <v>0</v>
      </c>
      <c r="E407" s="293"/>
      <c r="F407" s="294">
        <v>0</v>
      </c>
    </row>
    <row r="408" s="254" customFormat="1" ht="20.1" customHeight="1" spans="1:6">
      <c r="A408" s="274">
        <v>2069903</v>
      </c>
      <c r="B408" s="291" t="s">
        <v>367</v>
      </c>
      <c r="C408" s="292">
        <v>0</v>
      </c>
      <c r="D408" s="292">
        <f t="shared" si="60"/>
        <v>0</v>
      </c>
      <c r="E408" s="293"/>
      <c r="F408" s="294">
        <v>0</v>
      </c>
    </row>
    <row r="409" s="254" customFormat="1" ht="20.1" customHeight="1" spans="1:6">
      <c r="A409" s="274">
        <v>2069999</v>
      </c>
      <c r="B409" s="291" t="s">
        <v>368</v>
      </c>
      <c r="C409" s="292">
        <v>65</v>
      </c>
      <c r="D409" s="292">
        <f t="shared" si="60"/>
        <v>0</v>
      </c>
      <c r="E409" s="293">
        <f t="shared" si="59"/>
        <v>0</v>
      </c>
      <c r="F409" s="294">
        <v>65</v>
      </c>
    </row>
    <row r="410" s="254" customFormat="1" ht="20.1" customHeight="1" spans="1:6">
      <c r="A410" s="274">
        <v>207</v>
      </c>
      <c r="B410" s="283" t="s">
        <v>369</v>
      </c>
      <c r="C410" s="284">
        <f>SUM(C411,C427,C435,C446,C455,C463)</f>
        <v>2590</v>
      </c>
      <c r="D410" s="284">
        <f>SUM(D411,D427,D435,D446,D455,D463)</f>
        <v>0</v>
      </c>
      <c r="E410" s="285">
        <f t="shared" si="59"/>
        <v>0</v>
      </c>
      <c r="F410" s="296">
        <v>2590</v>
      </c>
    </row>
    <row r="411" s="254" customFormat="1" ht="20.1" customHeight="1" spans="1:6">
      <c r="A411" s="274">
        <v>20701</v>
      </c>
      <c r="B411" s="287" t="s">
        <v>370</v>
      </c>
      <c r="C411" s="288">
        <f>SUM(C412:C426)</f>
        <v>2234</v>
      </c>
      <c r="D411" s="288">
        <f>SUM(D412:D426)</f>
        <v>0</v>
      </c>
      <c r="E411" s="289">
        <f t="shared" si="59"/>
        <v>0</v>
      </c>
      <c r="F411" s="290">
        <v>2234</v>
      </c>
    </row>
    <row r="412" s="254" customFormat="1" ht="20.1" customHeight="1" spans="1:6">
      <c r="A412" s="274">
        <v>2070101</v>
      </c>
      <c r="B412" s="291" t="s">
        <v>98</v>
      </c>
      <c r="C412" s="292">
        <v>1060</v>
      </c>
      <c r="D412" s="292">
        <f t="shared" ref="D412:D426" si="61">F412-C412</f>
        <v>0</v>
      </c>
      <c r="E412" s="293">
        <f t="shared" si="59"/>
        <v>0</v>
      </c>
      <c r="F412" s="294">
        <v>1060</v>
      </c>
    </row>
    <row r="413" s="254" customFormat="1" ht="20.1" customHeight="1" spans="1:6">
      <c r="A413" s="274">
        <v>2070102</v>
      </c>
      <c r="B413" s="291" t="s">
        <v>99</v>
      </c>
      <c r="C413" s="292">
        <v>0</v>
      </c>
      <c r="D413" s="292">
        <f t="shared" si="61"/>
        <v>0</v>
      </c>
      <c r="E413" s="293"/>
      <c r="F413" s="294">
        <v>0</v>
      </c>
    </row>
    <row r="414" s="254" customFormat="1" ht="20.1" customHeight="1" spans="1:6">
      <c r="A414" s="274">
        <v>2070103</v>
      </c>
      <c r="B414" s="291" t="s">
        <v>100</v>
      </c>
      <c r="C414" s="292">
        <v>105</v>
      </c>
      <c r="D414" s="292">
        <f t="shared" si="61"/>
        <v>0</v>
      </c>
      <c r="E414" s="293">
        <f t="shared" si="59"/>
        <v>0</v>
      </c>
      <c r="F414" s="294">
        <v>105</v>
      </c>
    </row>
    <row r="415" s="254" customFormat="1" ht="20.1" customHeight="1" spans="1:6">
      <c r="A415" s="274">
        <v>2070104</v>
      </c>
      <c r="B415" s="291" t="s">
        <v>371</v>
      </c>
      <c r="C415" s="292">
        <v>114</v>
      </c>
      <c r="D415" s="292">
        <f t="shared" si="61"/>
        <v>0</v>
      </c>
      <c r="E415" s="293">
        <f t="shared" si="59"/>
        <v>0</v>
      </c>
      <c r="F415" s="294">
        <v>114</v>
      </c>
    </row>
    <row r="416" s="254" customFormat="1" ht="20.1" customHeight="1" spans="1:6">
      <c r="A416" s="274">
        <v>2070105</v>
      </c>
      <c r="B416" s="291" t="s">
        <v>372</v>
      </c>
      <c r="C416" s="292">
        <v>0</v>
      </c>
      <c r="D416" s="292">
        <f t="shared" si="61"/>
        <v>0</v>
      </c>
      <c r="E416" s="293"/>
      <c r="F416" s="294">
        <v>0</v>
      </c>
    </row>
    <row r="417" s="254" customFormat="1" ht="20.1" customHeight="1" spans="1:6">
      <c r="A417" s="274">
        <v>2070106</v>
      </c>
      <c r="B417" s="291" t="s">
        <v>373</v>
      </c>
      <c r="C417" s="292">
        <v>0</v>
      </c>
      <c r="D417" s="292">
        <f t="shared" si="61"/>
        <v>0</v>
      </c>
      <c r="E417" s="293"/>
      <c r="F417" s="294">
        <v>0</v>
      </c>
    </row>
    <row r="418" s="254" customFormat="1" ht="20.1" customHeight="1" spans="1:6">
      <c r="A418" s="274">
        <v>2070107</v>
      </c>
      <c r="B418" s="291" t="s">
        <v>374</v>
      </c>
      <c r="C418" s="292">
        <v>2</v>
      </c>
      <c r="D418" s="292">
        <f t="shared" si="61"/>
        <v>0</v>
      </c>
      <c r="E418" s="293">
        <f t="shared" si="59"/>
        <v>0</v>
      </c>
      <c r="F418" s="294">
        <v>2</v>
      </c>
    </row>
    <row r="419" s="254" customFormat="1" ht="20.1" customHeight="1" spans="1:6">
      <c r="A419" s="274">
        <v>2070108</v>
      </c>
      <c r="B419" s="291" t="s">
        <v>375</v>
      </c>
      <c r="C419" s="292">
        <v>12</v>
      </c>
      <c r="D419" s="292">
        <f t="shared" si="61"/>
        <v>0</v>
      </c>
      <c r="E419" s="293">
        <f t="shared" si="59"/>
        <v>0</v>
      </c>
      <c r="F419" s="294">
        <v>12</v>
      </c>
    </row>
    <row r="420" s="254" customFormat="1" ht="20.1" customHeight="1" spans="1:6">
      <c r="A420" s="274">
        <v>2070109</v>
      </c>
      <c r="B420" s="291" t="s">
        <v>376</v>
      </c>
      <c r="C420" s="292">
        <v>213</v>
      </c>
      <c r="D420" s="292">
        <f t="shared" si="61"/>
        <v>0</v>
      </c>
      <c r="E420" s="293">
        <f t="shared" si="59"/>
        <v>0</v>
      </c>
      <c r="F420" s="294">
        <v>213</v>
      </c>
    </row>
    <row r="421" s="254" customFormat="1" ht="20.1" customHeight="1" spans="1:6">
      <c r="A421" s="274">
        <v>2070110</v>
      </c>
      <c r="B421" s="291" t="s">
        <v>377</v>
      </c>
      <c r="C421" s="292">
        <v>0</v>
      </c>
      <c r="D421" s="292">
        <f t="shared" si="61"/>
        <v>0</v>
      </c>
      <c r="E421" s="293"/>
      <c r="F421" s="294">
        <v>0</v>
      </c>
    </row>
    <row r="422" s="254" customFormat="1" ht="20.1" customHeight="1" spans="1:6">
      <c r="A422" s="274">
        <v>2070111</v>
      </c>
      <c r="B422" s="291" t="s">
        <v>378</v>
      </c>
      <c r="C422" s="292">
        <v>0</v>
      </c>
      <c r="D422" s="292">
        <f t="shared" si="61"/>
        <v>0</v>
      </c>
      <c r="E422" s="293"/>
      <c r="F422" s="294">
        <v>0</v>
      </c>
    </row>
    <row r="423" s="254" customFormat="1" ht="20.1" customHeight="1" spans="1:6">
      <c r="A423" s="274">
        <v>2070112</v>
      </c>
      <c r="B423" s="291" t="s">
        <v>379</v>
      </c>
      <c r="C423" s="292">
        <v>0</v>
      </c>
      <c r="D423" s="292">
        <f t="shared" si="61"/>
        <v>0</v>
      </c>
      <c r="E423" s="293"/>
      <c r="F423" s="294">
        <v>0</v>
      </c>
    </row>
    <row r="424" s="254" customFormat="1" ht="20.1" customHeight="1" spans="1:6">
      <c r="A424" s="274">
        <v>2070113</v>
      </c>
      <c r="B424" s="291" t="s">
        <v>380</v>
      </c>
      <c r="C424" s="292">
        <v>0</v>
      </c>
      <c r="D424" s="292">
        <f t="shared" si="61"/>
        <v>0</v>
      </c>
      <c r="E424" s="293"/>
      <c r="F424" s="294">
        <v>0</v>
      </c>
    </row>
    <row r="425" s="254" customFormat="1" ht="20.1" customHeight="1" spans="1:6">
      <c r="A425" s="274">
        <v>2070114</v>
      </c>
      <c r="B425" s="291" t="s">
        <v>381</v>
      </c>
      <c r="C425" s="292">
        <v>0</v>
      </c>
      <c r="D425" s="292">
        <f t="shared" si="61"/>
        <v>0</v>
      </c>
      <c r="E425" s="293"/>
      <c r="F425" s="294">
        <v>0</v>
      </c>
    </row>
    <row r="426" s="254" customFormat="1" ht="20.1" customHeight="1" spans="1:6">
      <c r="A426" s="274">
        <v>2070199</v>
      </c>
      <c r="B426" s="291" t="s">
        <v>382</v>
      </c>
      <c r="C426" s="292">
        <v>728</v>
      </c>
      <c r="D426" s="292">
        <f t="shared" si="61"/>
        <v>0</v>
      </c>
      <c r="E426" s="293">
        <f t="shared" si="59"/>
        <v>0</v>
      </c>
      <c r="F426" s="294">
        <v>728</v>
      </c>
    </row>
    <row r="427" s="254" customFormat="1" ht="20.1" customHeight="1" spans="1:6">
      <c r="A427" s="274">
        <v>20702</v>
      </c>
      <c r="B427" s="287" t="s">
        <v>383</v>
      </c>
      <c r="C427" s="288">
        <f>SUM(C428:C434)</f>
        <v>140</v>
      </c>
      <c r="D427" s="288">
        <f>SUM(D428:D434)</f>
        <v>0</v>
      </c>
      <c r="E427" s="289">
        <f t="shared" si="59"/>
        <v>0</v>
      </c>
      <c r="F427" s="290">
        <v>140</v>
      </c>
    </row>
    <row r="428" s="254" customFormat="1" ht="20.1" customHeight="1" spans="1:6">
      <c r="A428" s="274">
        <v>2070201</v>
      </c>
      <c r="B428" s="291" t="s">
        <v>98</v>
      </c>
      <c r="C428" s="292">
        <v>0</v>
      </c>
      <c r="D428" s="292">
        <f t="shared" ref="D428:D434" si="62">F428-C428</f>
        <v>0</v>
      </c>
      <c r="E428" s="293"/>
      <c r="F428" s="294">
        <v>0</v>
      </c>
    </row>
    <row r="429" s="254" customFormat="1" ht="18.75" customHeight="1" spans="1:6">
      <c r="A429" s="274">
        <v>2070202</v>
      </c>
      <c r="B429" s="291" t="s">
        <v>99</v>
      </c>
      <c r="C429" s="292">
        <v>0</v>
      </c>
      <c r="D429" s="292">
        <f t="shared" si="62"/>
        <v>0</v>
      </c>
      <c r="E429" s="293"/>
      <c r="F429" s="294">
        <v>0</v>
      </c>
    </row>
    <row r="430" s="254" customFormat="1" ht="20.1" customHeight="1" spans="1:6">
      <c r="A430" s="274">
        <v>2070203</v>
      </c>
      <c r="B430" s="291" t="s">
        <v>100</v>
      </c>
      <c r="C430" s="292">
        <v>0</v>
      </c>
      <c r="D430" s="292">
        <f t="shared" si="62"/>
        <v>0</v>
      </c>
      <c r="E430" s="293"/>
      <c r="F430" s="294">
        <v>0</v>
      </c>
    </row>
    <row r="431" s="254" customFormat="1" ht="20.1" customHeight="1" spans="1:6">
      <c r="A431" s="274">
        <v>2070204</v>
      </c>
      <c r="B431" s="291" t="s">
        <v>384</v>
      </c>
      <c r="C431" s="292">
        <v>0</v>
      </c>
      <c r="D431" s="292">
        <f t="shared" si="62"/>
        <v>0</v>
      </c>
      <c r="E431" s="293"/>
      <c r="F431" s="294">
        <v>0</v>
      </c>
    </row>
    <row r="432" s="254" customFormat="1" ht="20.1" customHeight="1" spans="1:6">
      <c r="A432" s="274">
        <v>2070205</v>
      </c>
      <c r="B432" s="291" t="s">
        <v>385</v>
      </c>
      <c r="C432" s="292">
        <v>140</v>
      </c>
      <c r="D432" s="292">
        <f t="shared" si="62"/>
        <v>0</v>
      </c>
      <c r="E432" s="293">
        <f>D432/C432</f>
        <v>0</v>
      </c>
      <c r="F432" s="294">
        <v>140</v>
      </c>
    </row>
    <row r="433" s="254" customFormat="1" ht="20.1" customHeight="1" spans="1:6">
      <c r="A433" s="274">
        <v>2070206</v>
      </c>
      <c r="B433" s="291" t="s">
        <v>386</v>
      </c>
      <c r="C433" s="292">
        <v>0</v>
      </c>
      <c r="D433" s="292">
        <f t="shared" si="62"/>
        <v>0</v>
      </c>
      <c r="E433" s="293"/>
      <c r="F433" s="294">
        <v>0</v>
      </c>
    </row>
    <row r="434" s="254" customFormat="1" ht="20.1" customHeight="1" spans="1:6">
      <c r="A434" s="274">
        <v>2070299</v>
      </c>
      <c r="B434" s="291" t="s">
        <v>387</v>
      </c>
      <c r="C434" s="292">
        <v>0</v>
      </c>
      <c r="D434" s="292">
        <f t="shared" si="62"/>
        <v>0</v>
      </c>
      <c r="E434" s="293"/>
      <c r="F434" s="294">
        <v>0</v>
      </c>
    </row>
    <row r="435" s="254" customFormat="1" ht="20.1" customHeight="1" spans="1:6">
      <c r="A435" s="274">
        <v>20703</v>
      </c>
      <c r="B435" s="287" t="s">
        <v>388</v>
      </c>
      <c r="C435" s="288">
        <f>SUM(C436:C445)</f>
        <v>57</v>
      </c>
      <c r="D435" s="288">
        <f>SUM(D436:D445)</f>
        <v>0</v>
      </c>
      <c r="E435" s="289">
        <f>D435/C435</f>
        <v>0</v>
      </c>
      <c r="F435" s="290">
        <v>57</v>
      </c>
    </row>
    <row r="436" s="254" customFormat="1" ht="20.1" customHeight="1" spans="1:6">
      <c r="A436" s="274">
        <v>2070301</v>
      </c>
      <c r="B436" s="291" t="s">
        <v>98</v>
      </c>
      <c r="C436" s="292">
        <v>0</v>
      </c>
      <c r="D436" s="292">
        <f t="shared" ref="D436:D445" si="63">F436-C436</f>
        <v>0</v>
      </c>
      <c r="E436" s="293"/>
      <c r="F436" s="294">
        <v>0</v>
      </c>
    </row>
    <row r="437" s="254" customFormat="1" ht="20.1" customHeight="1" spans="1:6">
      <c r="A437" s="274">
        <v>2070302</v>
      </c>
      <c r="B437" s="291" t="s">
        <v>99</v>
      </c>
      <c r="C437" s="292">
        <v>0</v>
      </c>
      <c r="D437" s="292">
        <f t="shared" si="63"/>
        <v>0</v>
      </c>
      <c r="E437" s="293"/>
      <c r="F437" s="294">
        <v>0</v>
      </c>
    </row>
    <row r="438" s="254" customFormat="1" ht="20.1" customHeight="1" spans="1:6">
      <c r="A438" s="274">
        <v>2070303</v>
      </c>
      <c r="B438" s="291" t="s">
        <v>100</v>
      </c>
      <c r="C438" s="292">
        <v>0</v>
      </c>
      <c r="D438" s="292">
        <f t="shared" si="63"/>
        <v>0</v>
      </c>
      <c r="E438" s="293"/>
      <c r="F438" s="294">
        <v>0</v>
      </c>
    </row>
    <row r="439" s="254" customFormat="1" ht="20.1" customHeight="1" spans="1:6">
      <c r="A439" s="274">
        <v>2070304</v>
      </c>
      <c r="B439" s="291" t="s">
        <v>389</v>
      </c>
      <c r="C439" s="292">
        <v>0</v>
      </c>
      <c r="D439" s="292">
        <f t="shared" si="63"/>
        <v>0</v>
      </c>
      <c r="E439" s="293"/>
      <c r="F439" s="294">
        <v>0</v>
      </c>
    </row>
    <row r="440" s="254" customFormat="1" ht="20.1" customHeight="1" spans="1:6">
      <c r="A440" s="274">
        <v>2070305</v>
      </c>
      <c r="B440" s="291" t="s">
        <v>390</v>
      </c>
      <c r="C440" s="292">
        <v>0</v>
      </c>
      <c r="D440" s="292">
        <f t="shared" si="63"/>
        <v>0</v>
      </c>
      <c r="E440" s="293"/>
      <c r="F440" s="294">
        <v>0</v>
      </c>
    </row>
    <row r="441" s="254" customFormat="1" ht="20.1" customHeight="1" spans="1:6">
      <c r="A441" s="274">
        <v>2070306</v>
      </c>
      <c r="B441" s="291" t="s">
        <v>391</v>
      </c>
      <c r="C441" s="292">
        <v>0</v>
      </c>
      <c r="D441" s="292">
        <f t="shared" si="63"/>
        <v>0</v>
      </c>
      <c r="E441" s="293"/>
      <c r="F441" s="294">
        <v>0</v>
      </c>
    </row>
    <row r="442" s="254" customFormat="1" ht="20.1" customHeight="1" spans="1:6">
      <c r="A442" s="274">
        <v>2070307</v>
      </c>
      <c r="B442" s="291" t="s">
        <v>392</v>
      </c>
      <c r="C442" s="292">
        <v>57</v>
      </c>
      <c r="D442" s="292">
        <f t="shared" si="63"/>
        <v>0</v>
      </c>
      <c r="E442" s="293">
        <f>D442/C442</f>
        <v>0</v>
      </c>
      <c r="F442" s="294">
        <v>57</v>
      </c>
    </row>
    <row r="443" s="254" customFormat="1" ht="20.1" customHeight="1" spans="1:6">
      <c r="A443" s="274">
        <v>2070308</v>
      </c>
      <c r="B443" s="291" t="s">
        <v>393</v>
      </c>
      <c r="C443" s="292">
        <v>0</v>
      </c>
      <c r="D443" s="292">
        <f t="shared" si="63"/>
        <v>0</v>
      </c>
      <c r="E443" s="293"/>
      <c r="F443" s="294">
        <v>0</v>
      </c>
    </row>
    <row r="444" s="254" customFormat="1" ht="20.1" customHeight="1" spans="1:6">
      <c r="A444" s="274">
        <v>2070309</v>
      </c>
      <c r="B444" s="291" t="s">
        <v>394</v>
      </c>
      <c r="C444" s="292">
        <v>0</v>
      </c>
      <c r="D444" s="292">
        <f t="shared" si="63"/>
        <v>0</v>
      </c>
      <c r="E444" s="293"/>
      <c r="F444" s="294">
        <v>0</v>
      </c>
    </row>
    <row r="445" s="254" customFormat="1" ht="20.1" customHeight="1" spans="1:6">
      <c r="A445" s="274">
        <v>2070399</v>
      </c>
      <c r="B445" s="291" t="s">
        <v>395</v>
      </c>
      <c r="C445" s="292">
        <v>0</v>
      </c>
      <c r="D445" s="292">
        <f t="shared" si="63"/>
        <v>0</v>
      </c>
      <c r="E445" s="293"/>
      <c r="F445" s="294">
        <v>0</v>
      </c>
    </row>
    <row r="446" s="254" customFormat="1" ht="20.1" customHeight="1" spans="1:6">
      <c r="A446" s="274">
        <v>20706</v>
      </c>
      <c r="B446" s="287" t="s">
        <v>396</v>
      </c>
      <c r="C446" s="288">
        <f>SUM(C447:C454)</f>
        <v>0</v>
      </c>
      <c r="D446" s="288">
        <f>SUM(D447:D454)</f>
        <v>0</v>
      </c>
      <c r="E446" s="289"/>
      <c r="F446" s="290">
        <v>0</v>
      </c>
    </row>
    <row r="447" s="254" customFormat="1" ht="20.1" customHeight="1" spans="1:6">
      <c r="A447" s="274">
        <v>2070601</v>
      </c>
      <c r="B447" s="291" t="s">
        <v>98</v>
      </c>
      <c r="C447" s="292">
        <v>0</v>
      </c>
      <c r="D447" s="292">
        <f t="shared" ref="D447:D454" si="64">F447-C447</f>
        <v>0</v>
      </c>
      <c r="E447" s="293"/>
      <c r="F447" s="294">
        <v>0</v>
      </c>
    </row>
    <row r="448" s="254" customFormat="1" ht="20.1" customHeight="1" spans="1:6">
      <c r="A448" s="274">
        <v>2070602</v>
      </c>
      <c r="B448" s="291" t="s">
        <v>99</v>
      </c>
      <c r="C448" s="292">
        <v>0</v>
      </c>
      <c r="D448" s="292">
        <f t="shared" si="64"/>
        <v>0</v>
      </c>
      <c r="E448" s="293"/>
      <c r="F448" s="294">
        <v>0</v>
      </c>
    </row>
    <row r="449" s="254" customFormat="1" ht="20.1" customHeight="1" spans="1:6">
      <c r="A449" s="274">
        <v>2070603</v>
      </c>
      <c r="B449" s="291" t="s">
        <v>100</v>
      </c>
      <c r="C449" s="292">
        <v>0</v>
      </c>
      <c r="D449" s="292">
        <f t="shared" si="64"/>
        <v>0</v>
      </c>
      <c r="E449" s="293"/>
      <c r="F449" s="294">
        <v>0</v>
      </c>
    </row>
    <row r="450" s="254" customFormat="1" ht="20.1" customHeight="1" spans="1:6">
      <c r="A450" s="274">
        <v>2070604</v>
      </c>
      <c r="B450" s="291" t="s">
        <v>397</v>
      </c>
      <c r="C450" s="292">
        <v>0</v>
      </c>
      <c r="D450" s="292">
        <f t="shared" si="64"/>
        <v>0</v>
      </c>
      <c r="E450" s="293"/>
      <c r="F450" s="294">
        <v>0</v>
      </c>
    </row>
    <row r="451" s="254" customFormat="1" ht="20.1" customHeight="1" spans="1:6">
      <c r="A451" s="274">
        <v>2070605</v>
      </c>
      <c r="B451" s="291" t="s">
        <v>398</v>
      </c>
      <c r="C451" s="292">
        <v>0</v>
      </c>
      <c r="D451" s="292">
        <f t="shared" si="64"/>
        <v>0</v>
      </c>
      <c r="E451" s="293"/>
      <c r="F451" s="294">
        <v>0</v>
      </c>
    </row>
    <row r="452" s="254" customFormat="1" ht="20.1" customHeight="1" spans="1:6">
      <c r="A452" s="274">
        <v>2070606</v>
      </c>
      <c r="B452" s="291" t="s">
        <v>399</v>
      </c>
      <c r="C452" s="292">
        <v>0</v>
      </c>
      <c r="D452" s="292">
        <f t="shared" si="64"/>
        <v>0</v>
      </c>
      <c r="E452" s="293"/>
      <c r="F452" s="294">
        <v>0</v>
      </c>
    </row>
    <row r="453" s="254" customFormat="1" ht="20.1" customHeight="1" spans="1:6">
      <c r="A453" s="274">
        <v>2070607</v>
      </c>
      <c r="B453" s="291" t="s">
        <v>400</v>
      </c>
      <c r="C453" s="292">
        <v>0</v>
      </c>
      <c r="D453" s="292">
        <f t="shared" si="64"/>
        <v>0</v>
      </c>
      <c r="E453" s="293"/>
      <c r="F453" s="294">
        <v>0</v>
      </c>
    </row>
    <row r="454" s="254" customFormat="1" ht="20.1" customHeight="1" spans="1:6">
      <c r="A454" s="274">
        <v>2070699</v>
      </c>
      <c r="B454" s="291" t="s">
        <v>401</v>
      </c>
      <c r="C454" s="292">
        <v>0</v>
      </c>
      <c r="D454" s="292">
        <f t="shared" si="64"/>
        <v>0</v>
      </c>
      <c r="E454" s="293"/>
      <c r="F454" s="294">
        <v>0</v>
      </c>
    </row>
    <row r="455" s="254" customFormat="1" ht="20.1" customHeight="1" spans="1:6">
      <c r="A455" s="274">
        <v>20708</v>
      </c>
      <c r="B455" s="287" t="s">
        <v>402</v>
      </c>
      <c r="C455" s="288">
        <f>SUM(C456:C462)</f>
        <v>93</v>
      </c>
      <c r="D455" s="288">
        <f>SUM(D456:D462)</f>
        <v>0</v>
      </c>
      <c r="E455" s="289">
        <f>D455/C455</f>
        <v>0</v>
      </c>
      <c r="F455" s="290">
        <v>93</v>
      </c>
    </row>
    <row r="456" s="254" customFormat="1" ht="20.1" customHeight="1" spans="1:6">
      <c r="A456" s="274">
        <v>2070801</v>
      </c>
      <c r="B456" s="291" t="s">
        <v>98</v>
      </c>
      <c r="C456" s="292">
        <v>0</v>
      </c>
      <c r="D456" s="292">
        <f t="shared" ref="D456:D462" si="65">F456-C456</f>
        <v>0</v>
      </c>
      <c r="E456" s="293"/>
      <c r="F456" s="294">
        <v>0</v>
      </c>
    </row>
    <row r="457" s="254" customFormat="1" ht="20.1" customHeight="1" spans="1:6">
      <c r="A457" s="274">
        <v>2070802</v>
      </c>
      <c r="B457" s="291" t="s">
        <v>99</v>
      </c>
      <c r="C457" s="292">
        <v>0</v>
      </c>
      <c r="D457" s="292">
        <f t="shared" si="65"/>
        <v>0</v>
      </c>
      <c r="E457" s="293"/>
      <c r="F457" s="294">
        <v>0</v>
      </c>
    </row>
    <row r="458" s="254" customFormat="1" ht="20.1" customHeight="1" spans="1:6">
      <c r="A458" s="274">
        <v>2070803</v>
      </c>
      <c r="B458" s="291" t="s">
        <v>100</v>
      </c>
      <c r="C458" s="292">
        <v>0</v>
      </c>
      <c r="D458" s="292">
        <f t="shared" si="65"/>
        <v>0</v>
      </c>
      <c r="E458" s="293"/>
      <c r="F458" s="294">
        <v>0</v>
      </c>
    </row>
    <row r="459" s="254" customFormat="1" ht="20.1" customHeight="1" spans="1:6">
      <c r="A459" s="274">
        <v>2070806</v>
      </c>
      <c r="B459" s="291" t="s">
        <v>403</v>
      </c>
      <c r="C459" s="292">
        <v>0</v>
      </c>
      <c r="D459" s="292">
        <f t="shared" si="65"/>
        <v>0</v>
      </c>
      <c r="E459" s="293"/>
      <c r="F459" s="294">
        <v>0</v>
      </c>
    </row>
    <row r="460" s="254" customFormat="1" ht="20.1" customHeight="1" spans="1:6">
      <c r="A460" s="274">
        <v>2070807</v>
      </c>
      <c r="B460" s="291" t="s">
        <v>404</v>
      </c>
      <c r="C460" s="292">
        <v>0</v>
      </c>
      <c r="D460" s="292">
        <f t="shared" si="65"/>
        <v>0</v>
      </c>
      <c r="E460" s="293"/>
      <c r="F460" s="294">
        <v>0</v>
      </c>
    </row>
    <row r="461" s="254" customFormat="1" ht="20.1" customHeight="1" spans="1:6">
      <c r="A461" s="274">
        <v>2070808</v>
      </c>
      <c r="B461" s="291" t="s">
        <v>405</v>
      </c>
      <c r="C461" s="292">
        <v>0</v>
      </c>
      <c r="D461" s="292">
        <f t="shared" si="65"/>
        <v>0</v>
      </c>
      <c r="E461" s="293"/>
      <c r="F461" s="294">
        <v>0</v>
      </c>
    </row>
    <row r="462" s="254" customFormat="1" ht="20.1" customHeight="1" spans="1:6">
      <c r="A462" s="274">
        <v>2070899</v>
      </c>
      <c r="B462" s="291" t="s">
        <v>406</v>
      </c>
      <c r="C462" s="292">
        <v>93</v>
      </c>
      <c r="D462" s="292">
        <f t="shared" si="65"/>
        <v>0</v>
      </c>
      <c r="E462" s="293">
        <f>D462/C462</f>
        <v>0</v>
      </c>
      <c r="F462" s="294">
        <v>93</v>
      </c>
    </row>
    <row r="463" s="254" customFormat="1" ht="20.1" customHeight="1" spans="1:6">
      <c r="A463" s="274">
        <v>20799</v>
      </c>
      <c r="B463" s="287" t="s">
        <v>407</v>
      </c>
      <c r="C463" s="288">
        <f>SUM(C464:C465)</f>
        <v>66</v>
      </c>
      <c r="D463" s="288">
        <f>SUM(D464:D465)</f>
        <v>0</v>
      </c>
      <c r="E463" s="289"/>
      <c r="F463" s="290">
        <v>66</v>
      </c>
    </row>
    <row r="464" s="254" customFormat="1" ht="20.1" customHeight="1" spans="1:6">
      <c r="A464" s="274">
        <v>2079903</v>
      </c>
      <c r="B464" s="291" t="s">
        <v>408</v>
      </c>
      <c r="C464" s="292">
        <v>52</v>
      </c>
      <c r="D464" s="292">
        <f>F464-C464</f>
        <v>0</v>
      </c>
      <c r="E464" s="293">
        <f>D464/C464</f>
        <v>0</v>
      </c>
      <c r="F464" s="294">
        <v>52</v>
      </c>
    </row>
    <row r="465" s="254" customFormat="1" ht="20.1" customHeight="1" spans="1:6">
      <c r="A465" s="274">
        <v>2079999</v>
      </c>
      <c r="B465" s="291" t="s">
        <v>409</v>
      </c>
      <c r="C465" s="292">
        <v>14</v>
      </c>
      <c r="D465" s="292">
        <f>F465-C465</f>
        <v>0</v>
      </c>
      <c r="E465" s="293">
        <f>D465/C465</f>
        <v>0</v>
      </c>
      <c r="F465" s="294">
        <v>14</v>
      </c>
    </row>
    <row r="466" s="254" customFormat="1" ht="20.1" customHeight="1" spans="1:6">
      <c r="A466" s="274">
        <v>208</v>
      </c>
      <c r="B466" s="283" t="s">
        <v>410</v>
      </c>
      <c r="C466" s="284">
        <f>SUM(C467,C486,C494,C503,C507,C517,C526,C533,C541,C550,C556,C559,C562,C565,C568,C571,C575,C579,C588,C591)</f>
        <v>87637</v>
      </c>
      <c r="D466" s="284">
        <f>SUM(D467,D486,D494,D503,D507,D517,D526,D533,D541,D550,D556,D559,D562,D565,D568,D571,D575,D579,D588,D591)</f>
        <v>0</v>
      </c>
      <c r="E466" s="285">
        <f>D466/C466</f>
        <v>0</v>
      </c>
      <c r="F466" s="296">
        <v>87637</v>
      </c>
    </row>
    <row r="467" s="254" customFormat="1" ht="20.1" customHeight="1" spans="1:6">
      <c r="A467" s="274">
        <v>20801</v>
      </c>
      <c r="B467" s="287" t="s">
        <v>411</v>
      </c>
      <c r="C467" s="288">
        <f>SUM(C468:C485)</f>
        <v>4532</v>
      </c>
      <c r="D467" s="288">
        <f>SUM(D468:D485)</f>
        <v>0</v>
      </c>
      <c r="E467" s="289">
        <f>D467/C467</f>
        <v>0</v>
      </c>
      <c r="F467" s="290">
        <v>4532</v>
      </c>
    </row>
    <row r="468" s="254" customFormat="1" ht="20.1" customHeight="1" spans="1:6">
      <c r="A468" s="274">
        <v>2080101</v>
      </c>
      <c r="B468" s="291" t="s">
        <v>98</v>
      </c>
      <c r="C468" s="292">
        <v>1436</v>
      </c>
      <c r="D468" s="292">
        <f t="shared" ref="D468:D485" si="66">F468-C468</f>
        <v>0</v>
      </c>
      <c r="E468" s="293">
        <f>D468/C468</f>
        <v>0</v>
      </c>
      <c r="F468" s="294">
        <v>1436</v>
      </c>
    </row>
    <row r="469" s="254" customFormat="1" ht="20.1" customHeight="1" spans="1:6">
      <c r="A469" s="274">
        <v>2080102</v>
      </c>
      <c r="B469" s="291" t="s">
        <v>99</v>
      </c>
      <c r="C469" s="292">
        <v>0</v>
      </c>
      <c r="D469" s="292">
        <f t="shared" si="66"/>
        <v>0</v>
      </c>
      <c r="E469" s="293"/>
      <c r="F469" s="294">
        <v>0</v>
      </c>
    </row>
    <row r="470" s="254" customFormat="1" ht="20.1" customHeight="1" spans="1:6">
      <c r="A470" s="274">
        <v>2080103</v>
      </c>
      <c r="B470" s="291" t="s">
        <v>100</v>
      </c>
      <c r="C470" s="292">
        <v>2985</v>
      </c>
      <c r="D470" s="292">
        <f t="shared" si="66"/>
        <v>0</v>
      </c>
      <c r="E470" s="293">
        <f>D470/C470</f>
        <v>0</v>
      </c>
      <c r="F470" s="294">
        <v>2985</v>
      </c>
    </row>
    <row r="471" s="254" customFormat="1" ht="20.1" customHeight="1" spans="1:6">
      <c r="A471" s="274">
        <v>2080104</v>
      </c>
      <c r="B471" s="291" t="s">
        <v>412</v>
      </c>
      <c r="C471" s="292">
        <v>0</v>
      </c>
      <c r="D471" s="292">
        <f t="shared" si="66"/>
        <v>0</v>
      </c>
      <c r="E471" s="293"/>
      <c r="F471" s="294">
        <v>0</v>
      </c>
    </row>
    <row r="472" s="254" customFormat="1" ht="25.5" customHeight="1" spans="1:6">
      <c r="A472" s="274">
        <v>2080105</v>
      </c>
      <c r="B472" s="291" t="s">
        <v>413</v>
      </c>
      <c r="C472" s="292">
        <v>2</v>
      </c>
      <c r="D472" s="292">
        <f t="shared" si="66"/>
        <v>0</v>
      </c>
      <c r="E472" s="293">
        <f>D472/C472</f>
        <v>0</v>
      </c>
      <c r="F472" s="294">
        <v>2</v>
      </c>
    </row>
    <row r="473" s="254" customFormat="1" ht="20.1" customHeight="1" spans="1:6">
      <c r="A473" s="274">
        <v>2080106</v>
      </c>
      <c r="B473" s="291" t="s">
        <v>414</v>
      </c>
      <c r="C473" s="292">
        <v>3</v>
      </c>
      <c r="D473" s="292">
        <f t="shared" si="66"/>
        <v>0</v>
      </c>
      <c r="E473" s="293">
        <f>D473/C473</f>
        <v>0</v>
      </c>
      <c r="F473" s="294">
        <v>3</v>
      </c>
    </row>
    <row r="474" s="254" customFormat="1" ht="20.1" customHeight="1" spans="1:6">
      <c r="A474" s="274">
        <v>2080107</v>
      </c>
      <c r="B474" s="291" t="s">
        <v>415</v>
      </c>
      <c r="C474" s="292">
        <v>0</v>
      </c>
      <c r="D474" s="292">
        <f t="shared" si="66"/>
        <v>0</v>
      </c>
      <c r="E474" s="293"/>
      <c r="F474" s="294">
        <v>0</v>
      </c>
    </row>
    <row r="475" s="254" customFormat="1" ht="20.1" customHeight="1" spans="1:6">
      <c r="A475" s="274">
        <v>2080108</v>
      </c>
      <c r="B475" s="291" t="s">
        <v>138</v>
      </c>
      <c r="C475" s="292">
        <v>0</v>
      </c>
      <c r="D475" s="292">
        <f t="shared" si="66"/>
        <v>0</v>
      </c>
      <c r="E475" s="293"/>
      <c r="F475" s="294">
        <v>0</v>
      </c>
    </row>
    <row r="476" s="254" customFormat="1" ht="20.1" customHeight="1" spans="1:6">
      <c r="A476" s="274">
        <v>2080109</v>
      </c>
      <c r="B476" s="291" t="s">
        <v>416</v>
      </c>
      <c r="C476" s="292">
        <v>0</v>
      </c>
      <c r="D476" s="292">
        <f t="shared" si="66"/>
        <v>0</v>
      </c>
      <c r="E476" s="293"/>
      <c r="F476" s="294">
        <v>0</v>
      </c>
    </row>
    <row r="477" s="254" customFormat="1" ht="20.1" customHeight="1" spans="1:6">
      <c r="A477" s="274">
        <v>2080110</v>
      </c>
      <c r="B477" s="291" t="s">
        <v>417</v>
      </c>
      <c r="C477" s="292">
        <v>0</v>
      </c>
      <c r="D477" s="292">
        <f t="shared" si="66"/>
        <v>0</v>
      </c>
      <c r="E477" s="293"/>
      <c r="F477" s="294">
        <v>0</v>
      </c>
    </row>
    <row r="478" s="254" customFormat="1" ht="20.1" customHeight="1" spans="1:6">
      <c r="A478" s="274">
        <v>2080111</v>
      </c>
      <c r="B478" s="291" t="s">
        <v>418</v>
      </c>
      <c r="C478" s="292">
        <v>0</v>
      </c>
      <c r="D478" s="292">
        <f t="shared" si="66"/>
        <v>0</v>
      </c>
      <c r="E478" s="293"/>
      <c r="F478" s="294">
        <v>0</v>
      </c>
    </row>
    <row r="479" s="254" customFormat="1" ht="20.1" customHeight="1" spans="1:6">
      <c r="A479" s="274">
        <v>2080112</v>
      </c>
      <c r="B479" s="291" t="s">
        <v>419</v>
      </c>
      <c r="C479" s="292">
        <v>1</v>
      </c>
      <c r="D479" s="292">
        <f t="shared" si="66"/>
        <v>0</v>
      </c>
      <c r="E479" s="293">
        <f>D479/C479</f>
        <v>0</v>
      </c>
      <c r="F479" s="294">
        <v>1</v>
      </c>
    </row>
    <row r="480" s="254" customFormat="1" ht="20.1" customHeight="1" spans="1:6">
      <c r="A480" s="274">
        <v>2080113</v>
      </c>
      <c r="B480" s="291" t="s">
        <v>420</v>
      </c>
      <c r="C480" s="292">
        <v>0</v>
      </c>
      <c r="D480" s="292">
        <f t="shared" si="66"/>
        <v>0</v>
      </c>
      <c r="E480" s="293"/>
      <c r="F480" s="294">
        <v>0</v>
      </c>
    </row>
    <row r="481" s="254" customFormat="1" ht="20.1" customHeight="1" spans="1:6">
      <c r="A481" s="274">
        <v>2080114</v>
      </c>
      <c r="B481" s="291" t="s">
        <v>421</v>
      </c>
      <c r="C481" s="292">
        <v>0</v>
      </c>
      <c r="D481" s="292">
        <f t="shared" si="66"/>
        <v>0</v>
      </c>
      <c r="E481" s="293"/>
      <c r="F481" s="294">
        <v>0</v>
      </c>
    </row>
    <row r="482" s="254" customFormat="1" ht="20.1" customHeight="1" spans="1:6">
      <c r="A482" s="274">
        <v>2080115</v>
      </c>
      <c r="B482" s="291" t="s">
        <v>422</v>
      </c>
      <c r="C482" s="292">
        <v>0</v>
      </c>
      <c r="D482" s="292">
        <f t="shared" si="66"/>
        <v>0</v>
      </c>
      <c r="E482" s="293"/>
      <c r="F482" s="294">
        <v>0</v>
      </c>
    </row>
    <row r="483" s="254" customFormat="1" ht="20.1" customHeight="1" spans="1:6">
      <c r="A483" s="274">
        <v>2080116</v>
      </c>
      <c r="B483" s="291" t="s">
        <v>423</v>
      </c>
      <c r="C483" s="292">
        <v>0</v>
      </c>
      <c r="D483" s="292">
        <f t="shared" si="66"/>
        <v>0</v>
      </c>
      <c r="E483" s="293"/>
      <c r="F483" s="294">
        <v>0</v>
      </c>
    </row>
    <row r="484" s="254" customFormat="1" ht="20.1" customHeight="1" spans="1:6">
      <c r="A484" s="274">
        <v>2080150</v>
      </c>
      <c r="B484" s="291" t="s">
        <v>107</v>
      </c>
      <c r="C484" s="292">
        <v>0</v>
      </c>
      <c r="D484" s="292">
        <f t="shared" si="66"/>
        <v>0</v>
      </c>
      <c r="E484" s="293"/>
      <c r="F484" s="294">
        <v>0</v>
      </c>
    </row>
    <row r="485" s="254" customFormat="1" ht="20.1" customHeight="1" spans="1:6">
      <c r="A485" s="274">
        <v>2080199</v>
      </c>
      <c r="B485" s="291" t="s">
        <v>424</v>
      </c>
      <c r="C485" s="292">
        <v>105</v>
      </c>
      <c r="D485" s="292">
        <f t="shared" si="66"/>
        <v>0</v>
      </c>
      <c r="E485" s="293">
        <f>D485/C485</f>
        <v>0</v>
      </c>
      <c r="F485" s="294">
        <v>105</v>
      </c>
    </row>
    <row r="486" s="254" customFormat="1" ht="20.1" customHeight="1" spans="1:6">
      <c r="A486" s="274">
        <v>20802</v>
      </c>
      <c r="B486" s="287" t="s">
        <v>425</v>
      </c>
      <c r="C486" s="288">
        <f>SUM(C487:C493)</f>
        <v>823</v>
      </c>
      <c r="D486" s="288">
        <f>SUM(D487:D493)</f>
        <v>0</v>
      </c>
      <c r="E486" s="289">
        <f>D486/C486</f>
        <v>0</v>
      </c>
      <c r="F486" s="290">
        <v>823</v>
      </c>
    </row>
    <row r="487" s="254" customFormat="1" ht="20.1" customHeight="1" spans="1:6">
      <c r="A487" s="274">
        <v>2080201</v>
      </c>
      <c r="B487" s="291" t="s">
        <v>98</v>
      </c>
      <c r="C487" s="292">
        <v>479</v>
      </c>
      <c r="D487" s="292">
        <f t="shared" ref="D487:D493" si="67">F487-C487</f>
        <v>0</v>
      </c>
      <c r="E487" s="293">
        <f>D487/C487</f>
        <v>0</v>
      </c>
      <c r="F487" s="294">
        <v>479</v>
      </c>
    </row>
    <row r="488" s="254" customFormat="1" ht="20.1" customHeight="1" spans="1:6">
      <c r="A488" s="274">
        <v>2080202</v>
      </c>
      <c r="B488" s="291" t="s">
        <v>99</v>
      </c>
      <c r="C488" s="292">
        <v>0</v>
      </c>
      <c r="D488" s="292">
        <f t="shared" si="67"/>
        <v>0</v>
      </c>
      <c r="E488" s="293"/>
      <c r="F488" s="294">
        <v>0</v>
      </c>
    </row>
    <row r="489" s="254" customFormat="1" ht="20.1" customHeight="1" spans="1:6">
      <c r="A489" s="274">
        <v>2080203</v>
      </c>
      <c r="B489" s="291" t="s">
        <v>100</v>
      </c>
      <c r="C489" s="292">
        <v>0</v>
      </c>
      <c r="D489" s="292">
        <f t="shared" si="67"/>
        <v>0</v>
      </c>
      <c r="E489" s="293"/>
      <c r="F489" s="294">
        <v>0</v>
      </c>
    </row>
    <row r="490" s="254" customFormat="1" ht="20.1" customHeight="1" spans="1:6">
      <c r="A490" s="274">
        <v>2080206</v>
      </c>
      <c r="B490" s="291" t="s">
        <v>426</v>
      </c>
      <c r="C490" s="292">
        <v>0</v>
      </c>
      <c r="D490" s="292">
        <f t="shared" si="67"/>
        <v>0</v>
      </c>
      <c r="E490" s="293"/>
      <c r="F490" s="294">
        <v>0</v>
      </c>
    </row>
    <row r="491" s="254" customFormat="1" ht="20.1" customHeight="1" spans="1:6">
      <c r="A491" s="274">
        <v>2080207</v>
      </c>
      <c r="B491" s="291" t="s">
        <v>427</v>
      </c>
      <c r="C491" s="292">
        <v>0</v>
      </c>
      <c r="D491" s="292">
        <f t="shared" si="67"/>
        <v>0</v>
      </c>
      <c r="E491" s="293"/>
      <c r="F491" s="294">
        <v>0</v>
      </c>
    </row>
    <row r="492" s="254" customFormat="1" ht="20.1" customHeight="1" spans="1:6">
      <c r="A492" s="274">
        <v>2080209</v>
      </c>
      <c r="B492" s="291" t="s">
        <v>428</v>
      </c>
      <c r="C492" s="292">
        <v>0</v>
      </c>
      <c r="D492" s="292">
        <f t="shared" si="67"/>
        <v>0</v>
      </c>
      <c r="E492" s="293"/>
      <c r="F492" s="294">
        <v>0</v>
      </c>
    </row>
    <row r="493" s="254" customFormat="1" ht="20.1" customHeight="1" spans="1:6">
      <c r="A493" s="274">
        <v>2080299</v>
      </c>
      <c r="B493" s="291" t="s">
        <v>429</v>
      </c>
      <c r="C493" s="292">
        <v>344</v>
      </c>
      <c r="D493" s="292">
        <f t="shared" si="67"/>
        <v>0</v>
      </c>
      <c r="E493" s="293">
        <f>D493/C493</f>
        <v>0</v>
      </c>
      <c r="F493" s="294">
        <v>344</v>
      </c>
    </row>
    <row r="494" s="254" customFormat="1" ht="20.1" customHeight="1" spans="1:6">
      <c r="A494" s="274">
        <v>20805</v>
      </c>
      <c r="B494" s="287" t="s">
        <v>430</v>
      </c>
      <c r="C494" s="288">
        <f>SUM(C495:C502)</f>
        <v>28427</v>
      </c>
      <c r="D494" s="288">
        <f>SUM(D495:D502)</f>
        <v>0</v>
      </c>
      <c r="E494" s="289">
        <f t="shared" ref="E494:E502" si="68">D494/C494</f>
        <v>0</v>
      </c>
      <c r="F494" s="290">
        <v>28427</v>
      </c>
    </row>
    <row r="495" s="254" customFormat="1" ht="20.1" customHeight="1" spans="1:6">
      <c r="A495" s="274">
        <v>2080501</v>
      </c>
      <c r="B495" s="291" t="s">
        <v>431</v>
      </c>
      <c r="C495" s="292">
        <v>2105</v>
      </c>
      <c r="D495" s="292">
        <f t="shared" ref="D495:D502" si="69">F495-C495</f>
        <v>0</v>
      </c>
      <c r="E495" s="293">
        <f t="shared" si="68"/>
        <v>0</v>
      </c>
      <c r="F495" s="294">
        <v>2105</v>
      </c>
    </row>
    <row r="496" s="254" customFormat="1" ht="20.1" customHeight="1" spans="1:6">
      <c r="A496" s="274">
        <v>2080502</v>
      </c>
      <c r="B496" s="291" t="s">
        <v>432</v>
      </c>
      <c r="C496" s="292">
        <v>1583</v>
      </c>
      <c r="D496" s="292">
        <f t="shared" si="69"/>
        <v>0</v>
      </c>
      <c r="E496" s="293">
        <f t="shared" si="68"/>
        <v>0</v>
      </c>
      <c r="F496" s="294">
        <v>1583</v>
      </c>
    </row>
    <row r="497" s="254" customFormat="1" ht="20.1" customHeight="1" spans="1:6">
      <c r="A497" s="274">
        <v>2080503</v>
      </c>
      <c r="B497" s="291" t="s">
        <v>433</v>
      </c>
      <c r="C497" s="292">
        <v>0</v>
      </c>
      <c r="D497" s="292">
        <f t="shared" si="69"/>
        <v>0</v>
      </c>
      <c r="E497" s="293"/>
      <c r="F497" s="294">
        <v>0</v>
      </c>
    </row>
    <row r="498" s="254" customFormat="1" ht="20.1" customHeight="1" spans="1:6">
      <c r="A498" s="274">
        <v>2080505</v>
      </c>
      <c r="B498" s="291" t="s">
        <v>434</v>
      </c>
      <c r="C498" s="292">
        <v>6603</v>
      </c>
      <c r="D498" s="292">
        <f t="shared" si="69"/>
        <v>0</v>
      </c>
      <c r="E498" s="293">
        <f t="shared" si="68"/>
        <v>0</v>
      </c>
      <c r="F498" s="294">
        <v>6603</v>
      </c>
    </row>
    <row r="499" s="254" customFormat="1" ht="20.1" customHeight="1" spans="1:6">
      <c r="A499" s="274">
        <v>2080506</v>
      </c>
      <c r="B499" s="291" t="s">
        <v>435</v>
      </c>
      <c r="C499" s="292">
        <v>3295</v>
      </c>
      <c r="D499" s="292">
        <f t="shared" si="69"/>
        <v>0</v>
      </c>
      <c r="E499" s="293">
        <f t="shared" si="68"/>
        <v>0</v>
      </c>
      <c r="F499" s="294">
        <v>3295</v>
      </c>
    </row>
    <row r="500" s="254" customFormat="1" ht="20.1" customHeight="1" spans="1:6">
      <c r="A500" s="274">
        <v>2080507</v>
      </c>
      <c r="B500" s="291" t="s">
        <v>436</v>
      </c>
      <c r="C500" s="292">
        <v>14700</v>
      </c>
      <c r="D500" s="292">
        <f t="shared" si="69"/>
        <v>0</v>
      </c>
      <c r="E500" s="293">
        <f t="shared" si="68"/>
        <v>0</v>
      </c>
      <c r="F500" s="294">
        <v>14700</v>
      </c>
    </row>
    <row r="501" s="254" customFormat="1" ht="20.1" customHeight="1" spans="1:6">
      <c r="A501" s="274">
        <v>2080508</v>
      </c>
      <c r="B501" s="291" t="s">
        <v>437</v>
      </c>
      <c r="C501" s="292">
        <v>0</v>
      </c>
      <c r="D501" s="292">
        <f t="shared" si="69"/>
        <v>0</v>
      </c>
      <c r="E501" s="293"/>
      <c r="F501" s="294">
        <v>0</v>
      </c>
    </row>
    <row r="502" s="254" customFormat="1" ht="20.1" customHeight="1" spans="1:6">
      <c r="A502" s="274">
        <v>2080599</v>
      </c>
      <c r="B502" s="291" t="s">
        <v>438</v>
      </c>
      <c r="C502" s="292">
        <v>141</v>
      </c>
      <c r="D502" s="292">
        <f t="shared" si="69"/>
        <v>0</v>
      </c>
      <c r="E502" s="293">
        <f t="shared" si="68"/>
        <v>0</v>
      </c>
      <c r="F502" s="294">
        <v>141</v>
      </c>
    </row>
    <row r="503" s="254" customFormat="1" ht="20.1" customHeight="1" spans="1:6">
      <c r="A503" s="274">
        <v>20806</v>
      </c>
      <c r="B503" s="287" t="s">
        <v>439</v>
      </c>
      <c r="C503" s="288">
        <f>SUM(C504:C506)</f>
        <v>0</v>
      </c>
      <c r="D503" s="288">
        <f>SUM(D504:D506)</f>
        <v>0</v>
      </c>
      <c r="E503" s="289"/>
      <c r="F503" s="290">
        <v>0</v>
      </c>
    </row>
    <row r="504" s="254" customFormat="1" ht="20.1" customHeight="1" spans="1:6">
      <c r="A504" s="274">
        <v>2080601</v>
      </c>
      <c r="B504" s="291" t="s">
        <v>440</v>
      </c>
      <c r="C504" s="292">
        <v>0</v>
      </c>
      <c r="D504" s="292">
        <f t="shared" ref="D504:D506" si="70">F504-C504</f>
        <v>0</v>
      </c>
      <c r="E504" s="293"/>
      <c r="F504" s="294">
        <v>0</v>
      </c>
    </row>
    <row r="505" s="254" customFormat="1" ht="20.1" customHeight="1" spans="1:6">
      <c r="A505" s="274">
        <v>2080602</v>
      </c>
      <c r="B505" s="291" t="s">
        <v>441</v>
      </c>
      <c r="C505" s="292">
        <v>0</v>
      </c>
      <c r="D505" s="292">
        <f t="shared" si="70"/>
        <v>0</v>
      </c>
      <c r="E505" s="293"/>
      <c r="F505" s="294">
        <v>0</v>
      </c>
    </row>
    <row r="506" s="254" customFormat="1" ht="20.1" customHeight="1" spans="1:6">
      <c r="A506" s="274">
        <v>2080699</v>
      </c>
      <c r="B506" s="291" t="s">
        <v>442</v>
      </c>
      <c r="C506" s="292">
        <v>0</v>
      </c>
      <c r="D506" s="292">
        <f t="shared" si="70"/>
        <v>0</v>
      </c>
      <c r="E506" s="293"/>
      <c r="F506" s="294">
        <v>0</v>
      </c>
    </row>
    <row r="507" s="254" customFormat="1" ht="20.1" customHeight="1" spans="1:6">
      <c r="A507" s="274">
        <v>20807</v>
      </c>
      <c r="B507" s="287" t="s">
        <v>443</v>
      </c>
      <c r="C507" s="288">
        <f>SUM(C508:C516)</f>
        <v>897</v>
      </c>
      <c r="D507" s="288">
        <f>SUM(D508:D516)</f>
        <v>0</v>
      </c>
      <c r="E507" s="289">
        <f>D507/C507</f>
        <v>0</v>
      </c>
      <c r="F507" s="290">
        <v>897</v>
      </c>
    </row>
    <row r="508" s="254" customFormat="1" ht="20.1" customHeight="1" spans="1:6">
      <c r="A508" s="274">
        <v>2080701</v>
      </c>
      <c r="B508" s="291" t="s">
        <v>444</v>
      </c>
      <c r="C508" s="292">
        <v>887</v>
      </c>
      <c r="D508" s="292">
        <f t="shared" ref="D508:D516" si="71">F508-C508</f>
        <v>0</v>
      </c>
      <c r="E508" s="293">
        <f>D508/C508</f>
        <v>0</v>
      </c>
      <c r="F508" s="294">
        <v>887</v>
      </c>
    </row>
    <row r="509" s="254" customFormat="1" ht="20.1" customHeight="1" spans="1:6">
      <c r="A509" s="274">
        <v>2080702</v>
      </c>
      <c r="B509" s="291" t="s">
        <v>445</v>
      </c>
      <c r="C509" s="292"/>
      <c r="D509" s="292">
        <f t="shared" si="71"/>
        <v>0</v>
      </c>
      <c r="E509" s="293"/>
      <c r="F509" s="294"/>
    </row>
    <row r="510" s="254" customFormat="1" ht="20.1" customHeight="1" spans="1:6">
      <c r="A510" s="274">
        <v>2080704</v>
      </c>
      <c r="B510" s="291" t="s">
        <v>446</v>
      </c>
      <c r="C510" s="292"/>
      <c r="D510" s="292">
        <f t="shared" si="71"/>
        <v>0</v>
      </c>
      <c r="E510" s="293"/>
      <c r="F510" s="294"/>
    </row>
    <row r="511" s="254" customFormat="1" ht="20.1" customHeight="1" spans="1:6">
      <c r="A511" s="274">
        <v>2080705</v>
      </c>
      <c r="B511" s="291" t="s">
        <v>447</v>
      </c>
      <c r="C511" s="292"/>
      <c r="D511" s="292">
        <f t="shared" si="71"/>
        <v>0</v>
      </c>
      <c r="E511" s="293"/>
      <c r="F511" s="294"/>
    </row>
    <row r="512" s="254" customFormat="1" ht="20.1" customHeight="1" spans="1:6">
      <c r="A512" s="274">
        <v>2080709</v>
      </c>
      <c r="B512" s="291" t="s">
        <v>448</v>
      </c>
      <c r="C512" s="292"/>
      <c r="D512" s="292">
        <f t="shared" si="71"/>
        <v>0</v>
      </c>
      <c r="E512" s="293"/>
      <c r="F512" s="294"/>
    </row>
    <row r="513" s="254" customFormat="1" ht="20.1" customHeight="1" spans="1:6">
      <c r="A513" s="274">
        <v>2080711</v>
      </c>
      <c r="B513" s="291" t="s">
        <v>449</v>
      </c>
      <c r="C513" s="292"/>
      <c r="D513" s="292">
        <f t="shared" si="71"/>
        <v>0</v>
      </c>
      <c r="E513" s="293"/>
      <c r="F513" s="294"/>
    </row>
    <row r="514" s="254" customFormat="1" ht="20.1" customHeight="1" spans="1:6">
      <c r="A514" s="274">
        <v>2080712</v>
      </c>
      <c r="B514" s="291" t="s">
        <v>450</v>
      </c>
      <c r="C514" s="292"/>
      <c r="D514" s="292">
        <f t="shared" si="71"/>
        <v>0</v>
      </c>
      <c r="E514" s="293"/>
      <c r="F514" s="294"/>
    </row>
    <row r="515" s="254" customFormat="1" ht="20.1" customHeight="1" spans="1:6">
      <c r="A515" s="274">
        <v>2080713</v>
      </c>
      <c r="B515" s="291" t="s">
        <v>451</v>
      </c>
      <c r="C515" s="292"/>
      <c r="D515" s="292">
        <f t="shared" si="71"/>
        <v>0</v>
      </c>
      <c r="E515" s="293"/>
      <c r="F515" s="294"/>
    </row>
    <row r="516" s="254" customFormat="1" ht="20.1" customHeight="1" spans="1:6">
      <c r="A516" s="274">
        <v>2080799</v>
      </c>
      <c r="B516" s="291" t="s">
        <v>452</v>
      </c>
      <c r="C516" s="292">
        <v>10</v>
      </c>
      <c r="D516" s="292">
        <f t="shared" si="71"/>
        <v>0</v>
      </c>
      <c r="E516" s="293">
        <f>D516/C516</f>
        <v>0</v>
      </c>
      <c r="F516" s="294">
        <v>10</v>
      </c>
    </row>
    <row r="517" s="254" customFormat="1" ht="20.1" customHeight="1" spans="1:6">
      <c r="A517" s="274">
        <v>20808</v>
      </c>
      <c r="B517" s="287" t="s">
        <v>453</v>
      </c>
      <c r="C517" s="288">
        <f>SUM(C518:C525)</f>
        <v>6504</v>
      </c>
      <c r="D517" s="288">
        <f>SUM(D518:D525)</f>
        <v>0</v>
      </c>
      <c r="E517" s="289">
        <f t="shared" ref="E517:E525" si="72">D517/C517</f>
        <v>0</v>
      </c>
      <c r="F517" s="290">
        <v>6504</v>
      </c>
    </row>
    <row r="518" s="254" customFormat="1" ht="20.1" customHeight="1" spans="1:6">
      <c r="A518" s="274">
        <v>2080801</v>
      </c>
      <c r="B518" s="291" t="s">
        <v>454</v>
      </c>
      <c r="C518" s="292">
        <v>2199</v>
      </c>
      <c r="D518" s="292">
        <f t="shared" ref="D518:D525" si="73">F518-C518</f>
        <v>0</v>
      </c>
      <c r="E518" s="293">
        <f t="shared" si="72"/>
        <v>0</v>
      </c>
      <c r="F518" s="294">
        <v>2199</v>
      </c>
    </row>
    <row r="519" s="254" customFormat="1" ht="20.1" customHeight="1" spans="1:6">
      <c r="A519" s="274">
        <v>2080802</v>
      </c>
      <c r="B519" s="291" t="s">
        <v>455</v>
      </c>
      <c r="C519" s="292">
        <v>0</v>
      </c>
      <c r="D519" s="292">
        <f t="shared" si="73"/>
        <v>0</v>
      </c>
      <c r="E519" s="293"/>
      <c r="F519" s="294">
        <v>0</v>
      </c>
    </row>
    <row r="520" s="254" customFormat="1" ht="20.1" customHeight="1" spans="1:6">
      <c r="A520" s="274">
        <v>2080803</v>
      </c>
      <c r="B520" s="291" t="s">
        <v>456</v>
      </c>
      <c r="C520" s="292">
        <v>770</v>
      </c>
      <c r="D520" s="292">
        <f t="shared" si="73"/>
        <v>0</v>
      </c>
      <c r="E520" s="293">
        <f t="shared" si="72"/>
        <v>0</v>
      </c>
      <c r="F520" s="294">
        <v>770</v>
      </c>
    </row>
    <row r="521" s="254" customFormat="1" ht="20.1" customHeight="1" spans="1:6">
      <c r="A521" s="274">
        <v>2080805</v>
      </c>
      <c r="B521" s="291" t="s">
        <v>457</v>
      </c>
      <c r="C521" s="292">
        <v>815</v>
      </c>
      <c r="D521" s="292">
        <f t="shared" si="73"/>
        <v>0</v>
      </c>
      <c r="E521" s="293">
        <f t="shared" si="72"/>
        <v>0</v>
      </c>
      <c r="F521" s="294">
        <v>815</v>
      </c>
    </row>
    <row r="522" s="254" customFormat="1" ht="20.1" customHeight="1" spans="1:6">
      <c r="A522" s="274">
        <v>2080806</v>
      </c>
      <c r="B522" s="291" t="s">
        <v>458</v>
      </c>
      <c r="C522" s="292">
        <v>0</v>
      </c>
      <c r="D522" s="292">
        <f t="shared" si="73"/>
        <v>0</v>
      </c>
      <c r="E522" s="293"/>
      <c r="F522" s="294">
        <v>0</v>
      </c>
    </row>
    <row r="523" s="254" customFormat="1" ht="20.1" customHeight="1" spans="1:6">
      <c r="A523" s="274">
        <v>2080807</v>
      </c>
      <c r="B523" s="291" t="s">
        <v>459</v>
      </c>
      <c r="C523" s="292">
        <v>0</v>
      </c>
      <c r="D523" s="292">
        <f t="shared" si="73"/>
        <v>0</v>
      </c>
      <c r="E523" s="293"/>
      <c r="F523" s="294">
        <v>0</v>
      </c>
    </row>
    <row r="524" s="254" customFormat="1" ht="20.1" customHeight="1" spans="1:6">
      <c r="A524" s="274">
        <v>2080808</v>
      </c>
      <c r="B524" s="291" t="s">
        <v>460</v>
      </c>
      <c r="C524" s="292">
        <v>0</v>
      </c>
      <c r="D524" s="292">
        <f t="shared" si="73"/>
        <v>0</v>
      </c>
      <c r="E524" s="293"/>
      <c r="F524" s="294">
        <v>0</v>
      </c>
    </row>
    <row r="525" s="254" customFormat="1" ht="20.1" customHeight="1" spans="1:6">
      <c r="A525" s="274">
        <v>2080899</v>
      </c>
      <c r="B525" s="291" t="s">
        <v>461</v>
      </c>
      <c r="C525" s="292">
        <v>2720</v>
      </c>
      <c r="D525" s="292">
        <f t="shared" si="73"/>
        <v>0</v>
      </c>
      <c r="E525" s="293">
        <f t="shared" si="72"/>
        <v>0</v>
      </c>
      <c r="F525" s="294">
        <v>2720</v>
      </c>
    </row>
    <row r="526" s="254" customFormat="1" ht="20.1" customHeight="1" spans="1:6">
      <c r="A526" s="274">
        <v>20809</v>
      </c>
      <c r="B526" s="287" t="s">
        <v>462</v>
      </c>
      <c r="C526" s="288">
        <f>SUM(C527:C532)</f>
        <v>960</v>
      </c>
      <c r="D526" s="288">
        <f>SUM(D527:D532)</f>
        <v>0</v>
      </c>
      <c r="E526" s="289">
        <f t="shared" ref="E526:E532" si="74">D526/C526</f>
        <v>0</v>
      </c>
      <c r="F526" s="290">
        <v>960</v>
      </c>
    </row>
    <row r="527" s="254" customFormat="1" ht="20.1" customHeight="1" spans="1:6">
      <c r="A527" s="274">
        <v>2080901</v>
      </c>
      <c r="B527" s="291" t="s">
        <v>463</v>
      </c>
      <c r="C527" s="292">
        <v>510</v>
      </c>
      <c r="D527" s="292">
        <f t="shared" ref="D527:D532" si="75">F527-C527</f>
        <v>0</v>
      </c>
      <c r="E527" s="293">
        <f t="shared" si="74"/>
        <v>0</v>
      </c>
      <c r="F527" s="294">
        <v>510</v>
      </c>
    </row>
    <row r="528" s="254" customFormat="1" ht="20.1" customHeight="1" spans="1:6">
      <c r="A528" s="274">
        <v>2080902</v>
      </c>
      <c r="B528" s="291" t="s">
        <v>464</v>
      </c>
      <c r="C528" s="292">
        <v>63</v>
      </c>
      <c r="D528" s="292">
        <f t="shared" si="75"/>
        <v>0</v>
      </c>
      <c r="E528" s="293">
        <f t="shared" si="74"/>
        <v>0</v>
      </c>
      <c r="F528" s="294">
        <v>63</v>
      </c>
    </row>
    <row r="529" s="254" customFormat="1" ht="20.1" customHeight="1" spans="1:6">
      <c r="A529" s="274">
        <v>2080903</v>
      </c>
      <c r="B529" s="291" t="s">
        <v>465</v>
      </c>
      <c r="C529" s="292">
        <v>0</v>
      </c>
      <c r="D529" s="292">
        <f t="shared" si="75"/>
        <v>0</v>
      </c>
      <c r="E529" s="293"/>
      <c r="F529" s="294">
        <v>0</v>
      </c>
    </row>
    <row r="530" s="254" customFormat="1" ht="20.1" customHeight="1" spans="1:6">
      <c r="A530" s="274">
        <v>2080904</v>
      </c>
      <c r="B530" s="291" t="s">
        <v>466</v>
      </c>
      <c r="C530" s="292">
        <v>1</v>
      </c>
      <c r="D530" s="292">
        <f t="shared" si="75"/>
        <v>0</v>
      </c>
      <c r="E530" s="293">
        <f t="shared" si="74"/>
        <v>0</v>
      </c>
      <c r="F530" s="294">
        <v>1</v>
      </c>
    </row>
    <row r="531" s="254" customFormat="1" ht="20.1" customHeight="1" spans="1:6">
      <c r="A531" s="274">
        <v>2080905</v>
      </c>
      <c r="B531" s="291" t="s">
        <v>467</v>
      </c>
      <c r="C531" s="292">
        <v>386</v>
      </c>
      <c r="D531" s="292">
        <f t="shared" si="75"/>
        <v>0</v>
      </c>
      <c r="E531" s="293">
        <f t="shared" si="74"/>
        <v>0</v>
      </c>
      <c r="F531" s="294">
        <v>386</v>
      </c>
    </row>
    <row r="532" s="254" customFormat="1" ht="20.1" customHeight="1" spans="1:6">
      <c r="A532" s="274">
        <v>2080999</v>
      </c>
      <c r="B532" s="291" t="s">
        <v>468</v>
      </c>
      <c r="C532" s="292">
        <v>0</v>
      </c>
      <c r="D532" s="292">
        <f t="shared" si="75"/>
        <v>0</v>
      </c>
      <c r="E532" s="293"/>
      <c r="F532" s="294">
        <v>0</v>
      </c>
    </row>
    <row r="533" s="254" customFormat="1" ht="20.1" customHeight="1" spans="1:6">
      <c r="A533" s="274">
        <v>20810</v>
      </c>
      <c r="B533" s="287" t="s">
        <v>469</v>
      </c>
      <c r="C533" s="288">
        <f>SUM(C534:C540)</f>
        <v>3361</v>
      </c>
      <c r="D533" s="288">
        <f>SUM(D534:D540)</f>
        <v>0</v>
      </c>
      <c r="E533" s="289">
        <f t="shared" ref="E533:E540" si="76">D533/C533</f>
        <v>0</v>
      </c>
      <c r="F533" s="290">
        <v>3361</v>
      </c>
    </row>
    <row r="534" s="254" customFormat="1" ht="20.1" customHeight="1" spans="1:6">
      <c r="A534" s="274">
        <v>2081001</v>
      </c>
      <c r="B534" s="291" t="s">
        <v>470</v>
      </c>
      <c r="C534" s="292">
        <v>585</v>
      </c>
      <c r="D534" s="292">
        <f t="shared" ref="D534:D540" si="77">F534-C534</f>
        <v>0</v>
      </c>
      <c r="E534" s="293">
        <f t="shared" si="76"/>
        <v>0</v>
      </c>
      <c r="F534" s="294">
        <v>585</v>
      </c>
    </row>
    <row r="535" s="254" customFormat="1" ht="20.1" customHeight="1" spans="1:6">
      <c r="A535" s="274">
        <v>2081002</v>
      </c>
      <c r="B535" s="291" t="s">
        <v>471</v>
      </c>
      <c r="C535" s="292">
        <v>2154</v>
      </c>
      <c r="D535" s="292">
        <f t="shared" si="77"/>
        <v>0</v>
      </c>
      <c r="E535" s="293">
        <f t="shared" si="76"/>
        <v>0</v>
      </c>
      <c r="F535" s="294">
        <v>2154</v>
      </c>
    </row>
    <row r="536" s="254" customFormat="1" ht="20.1" customHeight="1" spans="1:6">
      <c r="A536" s="274">
        <v>2081003</v>
      </c>
      <c r="B536" s="291" t="s">
        <v>472</v>
      </c>
      <c r="C536" s="292">
        <v>0</v>
      </c>
      <c r="D536" s="292">
        <f t="shared" si="77"/>
        <v>0</v>
      </c>
      <c r="E536" s="293"/>
      <c r="F536" s="294">
        <v>0</v>
      </c>
    </row>
    <row r="537" s="254" customFormat="1" ht="20.1" customHeight="1" spans="1:6">
      <c r="A537" s="274">
        <v>2081004</v>
      </c>
      <c r="B537" s="291" t="s">
        <v>473</v>
      </c>
      <c r="C537" s="292">
        <v>184</v>
      </c>
      <c r="D537" s="292">
        <f t="shared" si="77"/>
        <v>0</v>
      </c>
      <c r="E537" s="293">
        <f t="shared" si="76"/>
        <v>0</v>
      </c>
      <c r="F537" s="294">
        <v>184</v>
      </c>
    </row>
    <row r="538" s="254" customFormat="1" ht="20.1" customHeight="1" spans="1:6">
      <c r="A538" s="274">
        <v>2081005</v>
      </c>
      <c r="B538" s="291" t="s">
        <v>474</v>
      </c>
      <c r="C538" s="292">
        <v>72</v>
      </c>
      <c r="D538" s="292">
        <f t="shared" si="77"/>
        <v>0</v>
      </c>
      <c r="E538" s="293">
        <f t="shared" si="76"/>
        <v>0</v>
      </c>
      <c r="F538" s="294">
        <v>72</v>
      </c>
    </row>
    <row r="539" s="254" customFormat="1" ht="20.1" customHeight="1" spans="1:6">
      <c r="A539" s="274">
        <v>2081006</v>
      </c>
      <c r="B539" s="291" t="s">
        <v>475</v>
      </c>
      <c r="C539" s="292">
        <v>366</v>
      </c>
      <c r="D539" s="292">
        <f t="shared" si="77"/>
        <v>0</v>
      </c>
      <c r="E539" s="293">
        <f t="shared" si="76"/>
        <v>0</v>
      </c>
      <c r="F539" s="294">
        <v>366</v>
      </c>
    </row>
    <row r="540" s="254" customFormat="1" ht="20.1" customHeight="1" spans="1:6">
      <c r="A540" s="274">
        <v>2081099</v>
      </c>
      <c r="B540" s="291" t="s">
        <v>476</v>
      </c>
      <c r="C540" s="292">
        <v>0</v>
      </c>
      <c r="D540" s="292">
        <f t="shared" si="77"/>
        <v>0</v>
      </c>
      <c r="E540" s="293"/>
      <c r="F540" s="294">
        <v>0</v>
      </c>
    </row>
    <row r="541" s="254" customFormat="1" ht="20.1" customHeight="1" spans="1:6">
      <c r="A541" s="274">
        <v>20811</v>
      </c>
      <c r="B541" s="287" t="s">
        <v>477</v>
      </c>
      <c r="C541" s="288">
        <f>SUM(C542:C549)</f>
        <v>5551</v>
      </c>
      <c r="D541" s="288">
        <f>SUM(D542:D549)</f>
        <v>0</v>
      </c>
      <c r="E541" s="289">
        <f t="shared" ref="E541:E549" si="78">D541/C541</f>
        <v>0</v>
      </c>
      <c r="F541" s="290">
        <v>5551</v>
      </c>
    </row>
    <row r="542" s="254" customFormat="1" ht="20.1" customHeight="1" spans="1:6">
      <c r="A542" s="274">
        <v>2081101</v>
      </c>
      <c r="B542" s="291" t="s">
        <v>98</v>
      </c>
      <c r="C542" s="292">
        <v>194</v>
      </c>
      <c r="D542" s="292">
        <f t="shared" ref="D542:D549" si="79">F542-C542</f>
        <v>0</v>
      </c>
      <c r="E542" s="293">
        <f t="shared" si="78"/>
        <v>0</v>
      </c>
      <c r="F542" s="294">
        <v>194</v>
      </c>
    </row>
    <row r="543" s="254" customFormat="1" ht="20.1" customHeight="1" spans="1:6">
      <c r="A543" s="274">
        <v>2081102</v>
      </c>
      <c r="B543" s="291" t="s">
        <v>99</v>
      </c>
      <c r="C543" s="292">
        <v>0</v>
      </c>
      <c r="D543" s="292">
        <f t="shared" si="79"/>
        <v>0</v>
      </c>
      <c r="E543" s="293"/>
      <c r="F543" s="294">
        <v>0</v>
      </c>
    </row>
    <row r="544" s="254" customFormat="1" ht="20.1" customHeight="1" spans="1:6">
      <c r="A544" s="274">
        <v>2081103</v>
      </c>
      <c r="B544" s="291" t="s">
        <v>100</v>
      </c>
      <c r="C544" s="292">
        <v>0</v>
      </c>
      <c r="D544" s="292">
        <f t="shared" si="79"/>
        <v>0</v>
      </c>
      <c r="E544" s="293"/>
      <c r="F544" s="294">
        <v>0</v>
      </c>
    </row>
    <row r="545" s="254" customFormat="1" ht="20.1" customHeight="1" spans="1:6">
      <c r="A545" s="274">
        <v>2081104</v>
      </c>
      <c r="B545" s="291" t="s">
        <v>478</v>
      </c>
      <c r="C545" s="292">
        <v>102</v>
      </c>
      <c r="D545" s="292">
        <f t="shared" si="79"/>
        <v>0</v>
      </c>
      <c r="E545" s="293">
        <f t="shared" si="78"/>
        <v>0</v>
      </c>
      <c r="F545" s="294">
        <v>102</v>
      </c>
    </row>
    <row r="546" s="254" customFormat="1" ht="20.1" customHeight="1" spans="1:6">
      <c r="A546" s="274">
        <v>2081105</v>
      </c>
      <c r="B546" s="291" t="s">
        <v>479</v>
      </c>
      <c r="C546" s="292">
        <v>0</v>
      </c>
      <c r="D546" s="292">
        <f t="shared" si="79"/>
        <v>0</v>
      </c>
      <c r="E546" s="293"/>
      <c r="F546" s="294">
        <v>0</v>
      </c>
    </row>
    <row r="547" s="254" customFormat="1" ht="20.1" customHeight="1" spans="1:6">
      <c r="A547" s="274">
        <v>2081106</v>
      </c>
      <c r="B547" s="291" t="s">
        <v>480</v>
      </c>
      <c r="C547" s="292">
        <v>0</v>
      </c>
      <c r="D547" s="292">
        <f t="shared" si="79"/>
        <v>0</v>
      </c>
      <c r="E547" s="293"/>
      <c r="F547" s="294">
        <v>0</v>
      </c>
    </row>
    <row r="548" s="254" customFormat="1" ht="20.1" customHeight="1" spans="1:6">
      <c r="A548" s="274">
        <v>2081107</v>
      </c>
      <c r="B548" s="291" t="s">
        <v>481</v>
      </c>
      <c r="C548" s="292">
        <v>5135</v>
      </c>
      <c r="D548" s="292">
        <f t="shared" si="79"/>
        <v>0</v>
      </c>
      <c r="E548" s="293">
        <f t="shared" si="78"/>
        <v>0</v>
      </c>
      <c r="F548" s="294">
        <v>5135</v>
      </c>
    </row>
    <row r="549" s="254" customFormat="1" ht="20.1" customHeight="1" spans="1:6">
      <c r="A549" s="274">
        <v>2081199</v>
      </c>
      <c r="B549" s="291" t="s">
        <v>482</v>
      </c>
      <c r="C549" s="292">
        <v>120</v>
      </c>
      <c r="D549" s="292">
        <f t="shared" si="79"/>
        <v>0</v>
      </c>
      <c r="E549" s="293">
        <f t="shared" si="78"/>
        <v>0</v>
      </c>
      <c r="F549" s="294">
        <v>120</v>
      </c>
    </row>
    <row r="550" s="254" customFormat="1" ht="20.1" customHeight="1" spans="1:6">
      <c r="A550" s="274">
        <v>20816</v>
      </c>
      <c r="B550" s="287" t="s">
        <v>483</v>
      </c>
      <c r="C550" s="288">
        <f>SUM(C551:C555)</f>
        <v>0</v>
      </c>
      <c r="D550" s="288">
        <f>SUM(D551:D555)</f>
        <v>0</v>
      </c>
      <c r="E550" s="289"/>
      <c r="F550" s="290">
        <v>0</v>
      </c>
    </row>
    <row r="551" s="254" customFormat="1" ht="20.1" customHeight="1" spans="1:6">
      <c r="A551" s="274">
        <v>2081601</v>
      </c>
      <c r="B551" s="291" t="s">
        <v>98</v>
      </c>
      <c r="C551" s="292">
        <v>0</v>
      </c>
      <c r="D551" s="292">
        <f>F551-C551</f>
        <v>0</v>
      </c>
      <c r="E551" s="293"/>
      <c r="F551" s="294">
        <v>0</v>
      </c>
    </row>
    <row r="552" s="254" customFormat="1" ht="20.1" customHeight="1" spans="1:6">
      <c r="A552" s="274">
        <v>2081602</v>
      </c>
      <c r="B552" s="291" t="s">
        <v>99</v>
      </c>
      <c r="C552" s="292">
        <v>0</v>
      </c>
      <c r="D552" s="292">
        <f>F552-C552</f>
        <v>0</v>
      </c>
      <c r="E552" s="293"/>
      <c r="F552" s="294">
        <v>0</v>
      </c>
    </row>
    <row r="553" s="254" customFormat="1" ht="20.1" customHeight="1" spans="1:6">
      <c r="A553" s="274">
        <v>2081603</v>
      </c>
      <c r="B553" s="291" t="s">
        <v>100</v>
      </c>
      <c r="C553" s="292">
        <v>0</v>
      </c>
      <c r="D553" s="292">
        <f>F553-C553</f>
        <v>0</v>
      </c>
      <c r="E553" s="293"/>
      <c r="F553" s="294">
        <v>0</v>
      </c>
    </row>
    <row r="554" s="254" customFormat="1" ht="20.1" customHeight="1" spans="1:6">
      <c r="A554" s="274">
        <v>2081650</v>
      </c>
      <c r="B554" s="299" t="s">
        <v>107</v>
      </c>
      <c r="C554" s="292"/>
      <c r="D554" s="292"/>
      <c r="E554" s="293"/>
      <c r="F554" s="294"/>
    </row>
    <row r="555" s="254" customFormat="1" ht="20.1" customHeight="1" spans="1:6">
      <c r="A555" s="274">
        <v>2081699</v>
      </c>
      <c r="B555" s="291" t="s">
        <v>484</v>
      </c>
      <c r="C555" s="292">
        <v>0</v>
      </c>
      <c r="D555" s="292">
        <f>F555-C555</f>
        <v>0</v>
      </c>
      <c r="E555" s="293"/>
      <c r="F555" s="294">
        <v>0</v>
      </c>
    </row>
    <row r="556" s="254" customFormat="1" ht="20.1" customHeight="1" spans="1:6">
      <c r="A556" s="274">
        <v>20819</v>
      </c>
      <c r="B556" s="287" t="s">
        <v>485</v>
      </c>
      <c r="C556" s="288">
        <f>SUM(C557:C558)</f>
        <v>6723</v>
      </c>
      <c r="D556" s="288">
        <f>SUM(D557:D558)</f>
        <v>0</v>
      </c>
      <c r="E556" s="289">
        <f t="shared" ref="E556:E564" si="80">D556/C556</f>
        <v>0</v>
      </c>
      <c r="F556" s="290">
        <v>6723</v>
      </c>
    </row>
    <row r="557" s="254" customFormat="1" ht="20.1" customHeight="1" spans="1:6">
      <c r="A557" s="274">
        <v>2081901</v>
      </c>
      <c r="B557" s="291" t="s">
        <v>486</v>
      </c>
      <c r="C557" s="292">
        <v>460</v>
      </c>
      <c r="D557" s="292">
        <f t="shared" ref="D557:D561" si="81">F557-C557</f>
        <v>0</v>
      </c>
      <c r="E557" s="293">
        <f t="shared" si="80"/>
        <v>0</v>
      </c>
      <c r="F557" s="294">
        <v>460</v>
      </c>
    </row>
    <row r="558" s="254" customFormat="1" ht="20.1" customHeight="1" spans="1:6">
      <c r="A558" s="274">
        <v>2081902</v>
      </c>
      <c r="B558" s="291" t="s">
        <v>487</v>
      </c>
      <c r="C558" s="292">
        <v>6263</v>
      </c>
      <c r="D558" s="292">
        <f t="shared" si="81"/>
        <v>0</v>
      </c>
      <c r="E558" s="293">
        <f t="shared" si="80"/>
        <v>0</v>
      </c>
      <c r="F558" s="294">
        <v>6263</v>
      </c>
    </row>
    <row r="559" s="254" customFormat="1" ht="20.1" customHeight="1" spans="1:6">
      <c r="A559" s="274">
        <v>20820</v>
      </c>
      <c r="B559" s="287" t="s">
        <v>488</v>
      </c>
      <c r="C559" s="288">
        <f>SUM(C560:C561)</f>
        <v>48</v>
      </c>
      <c r="D559" s="288">
        <f>SUM(D560:D561)</f>
        <v>0</v>
      </c>
      <c r="E559" s="289">
        <f t="shared" si="80"/>
        <v>0</v>
      </c>
      <c r="F559" s="290">
        <v>48</v>
      </c>
    </row>
    <row r="560" s="254" customFormat="1" ht="20.1" customHeight="1" spans="1:6">
      <c r="A560" s="274">
        <v>2082001</v>
      </c>
      <c r="B560" s="291" t="s">
        <v>489</v>
      </c>
      <c r="C560" s="292">
        <v>20</v>
      </c>
      <c r="D560" s="292">
        <f t="shared" si="81"/>
        <v>0</v>
      </c>
      <c r="E560" s="293">
        <f t="shared" si="80"/>
        <v>0</v>
      </c>
      <c r="F560" s="294">
        <v>20</v>
      </c>
    </row>
    <row r="561" s="254" customFormat="1" ht="20.1" customHeight="1" spans="1:6">
      <c r="A561" s="274">
        <v>2082002</v>
      </c>
      <c r="B561" s="291" t="s">
        <v>490</v>
      </c>
      <c r="C561" s="292">
        <v>28</v>
      </c>
      <c r="D561" s="292">
        <f t="shared" si="81"/>
        <v>0</v>
      </c>
      <c r="E561" s="293">
        <f t="shared" si="80"/>
        <v>0</v>
      </c>
      <c r="F561" s="294">
        <v>28</v>
      </c>
    </row>
    <row r="562" s="254" customFormat="1" ht="20.1" customHeight="1" spans="1:6">
      <c r="A562" s="274">
        <v>20821</v>
      </c>
      <c r="B562" s="287" t="s">
        <v>491</v>
      </c>
      <c r="C562" s="288">
        <f>SUM(C563:C564)</f>
        <v>4975</v>
      </c>
      <c r="D562" s="288">
        <f>SUM(D563:D564)</f>
        <v>0</v>
      </c>
      <c r="E562" s="289">
        <f t="shared" si="80"/>
        <v>0</v>
      </c>
      <c r="F562" s="290">
        <v>4975</v>
      </c>
    </row>
    <row r="563" s="254" customFormat="1" ht="20.1" customHeight="1" spans="1:6">
      <c r="A563" s="274">
        <v>2082101</v>
      </c>
      <c r="B563" s="291" t="s">
        <v>492</v>
      </c>
      <c r="C563" s="292">
        <v>275</v>
      </c>
      <c r="D563" s="292">
        <f t="shared" ref="D563:D567" si="82">F563-C563</f>
        <v>0</v>
      </c>
      <c r="E563" s="293">
        <f t="shared" si="80"/>
        <v>0</v>
      </c>
      <c r="F563" s="294">
        <v>275</v>
      </c>
    </row>
    <row r="564" s="254" customFormat="1" ht="20.1" customHeight="1" spans="1:6">
      <c r="A564" s="274">
        <v>2082102</v>
      </c>
      <c r="B564" s="291" t="s">
        <v>493</v>
      </c>
      <c r="C564" s="292">
        <v>4700</v>
      </c>
      <c r="D564" s="292">
        <f t="shared" si="82"/>
        <v>0</v>
      </c>
      <c r="E564" s="293">
        <f t="shared" si="80"/>
        <v>0</v>
      </c>
      <c r="F564" s="294">
        <v>4700</v>
      </c>
    </row>
    <row r="565" s="254" customFormat="1" ht="20.1" customHeight="1" spans="1:6">
      <c r="A565" s="274">
        <v>20824</v>
      </c>
      <c r="B565" s="287" t="s">
        <v>494</v>
      </c>
      <c r="C565" s="288">
        <f>SUM(C566:C567)</f>
        <v>0</v>
      </c>
      <c r="D565" s="288">
        <f>SUM(D566:D567)</f>
        <v>0</v>
      </c>
      <c r="E565" s="289"/>
      <c r="F565" s="290">
        <v>0</v>
      </c>
    </row>
    <row r="566" s="254" customFormat="1" ht="20.1" customHeight="1" spans="1:6">
      <c r="A566" s="274">
        <v>2082401</v>
      </c>
      <c r="B566" s="291" t="s">
        <v>495</v>
      </c>
      <c r="C566" s="292">
        <v>0</v>
      </c>
      <c r="D566" s="292">
        <f t="shared" si="82"/>
        <v>0</v>
      </c>
      <c r="E566" s="293"/>
      <c r="F566" s="294">
        <v>0</v>
      </c>
    </row>
    <row r="567" s="254" customFormat="1" ht="20.1" customHeight="1" spans="1:6">
      <c r="A567" s="274">
        <v>2082402</v>
      </c>
      <c r="B567" s="291" t="s">
        <v>496</v>
      </c>
      <c r="C567" s="292">
        <v>0</v>
      </c>
      <c r="D567" s="292">
        <f t="shared" si="82"/>
        <v>0</v>
      </c>
      <c r="E567" s="293"/>
      <c r="F567" s="294">
        <v>0</v>
      </c>
    </row>
    <row r="568" s="254" customFormat="1" ht="20.1" customHeight="1" spans="1:6">
      <c r="A568" s="274">
        <v>20825</v>
      </c>
      <c r="B568" s="287" t="s">
        <v>497</v>
      </c>
      <c r="C568" s="288">
        <f>SUM(C569:C570)</f>
        <v>0</v>
      </c>
      <c r="D568" s="288">
        <f>SUM(D569:D570)</f>
        <v>0</v>
      </c>
      <c r="E568" s="289"/>
      <c r="F568" s="290">
        <v>0</v>
      </c>
    </row>
    <row r="569" s="254" customFormat="1" ht="20.1" customHeight="1" spans="1:6">
      <c r="A569" s="274">
        <v>2082501</v>
      </c>
      <c r="B569" s="291" t="s">
        <v>498</v>
      </c>
      <c r="C569" s="292">
        <v>0</v>
      </c>
      <c r="D569" s="292">
        <f t="shared" ref="D569:D574" si="83">F569-C569</f>
        <v>0</v>
      </c>
      <c r="E569" s="293"/>
      <c r="F569" s="294">
        <v>0</v>
      </c>
    </row>
    <row r="570" s="254" customFormat="1" ht="20.1" customHeight="1" spans="1:6">
      <c r="A570" s="274">
        <v>2082502</v>
      </c>
      <c r="B570" s="291" t="s">
        <v>499</v>
      </c>
      <c r="C570" s="292">
        <v>0</v>
      </c>
      <c r="D570" s="292">
        <f t="shared" si="83"/>
        <v>0</v>
      </c>
      <c r="E570" s="293"/>
      <c r="F570" s="294">
        <v>0</v>
      </c>
    </row>
    <row r="571" s="254" customFormat="1" ht="20.1" customHeight="1" spans="1:6">
      <c r="A571" s="274">
        <v>20826</v>
      </c>
      <c r="B571" s="287" t="s">
        <v>500</v>
      </c>
      <c r="C571" s="288">
        <f>SUM(C572:C574)</f>
        <v>22617</v>
      </c>
      <c r="D571" s="288">
        <f>SUM(D572:D574)</f>
        <v>0</v>
      </c>
      <c r="E571" s="289">
        <f>D571/C571</f>
        <v>0</v>
      </c>
      <c r="F571" s="290">
        <v>22617</v>
      </c>
    </row>
    <row r="572" s="254" customFormat="1" ht="20.1" customHeight="1" spans="1:6">
      <c r="A572" s="274">
        <v>2082601</v>
      </c>
      <c r="B572" s="291" t="s">
        <v>501</v>
      </c>
      <c r="C572" s="292">
        <v>0</v>
      </c>
      <c r="D572" s="292">
        <f t="shared" si="83"/>
        <v>0</v>
      </c>
      <c r="E572" s="293"/>
      <c r="F572" s="294">
        <v>0</v>
      </c>
    </row>
    <row r="573" s="254" customFormat="1" ht="20.1" customHeight="1" spans="1:6">
      <c r="A573" s="274">
        <v>2082602</v>
      </c>
      <c r="B573" s="291" t="s">
        <v>502</v>
      </c>
      <c r="C573" s="254">
        <v>22617</v>
      </c>
      <c r="D573" s="292">
        <f t="shared" si="83"/>
        <v>0</v>
      </c>
      <c r="E573" s="293">
        <f>D573/C573</f>
        <v>0</v>
      </c>
      <c r="F573" s="294">
        <v>22617</v>
      </c>
    </row>
    <row r="574" s="254" customFormat="1" ht="20.1" customHeight="1" spans="1:6">
      <c r="A574" s="274">
        <v>2082699</v>
      </c>
      <c r="B574" s="291" t="s">
        <v>503</v>
      </c>
      <c r="C574" s="292">
        <v>0</v>
      </c>
      <c r="D574" s="292">
        <f t="shared" si="83"/>
        <v>0</v>
      </c>
      <c r="E574" s="293"/>
      <c r="F574" s="294">
        <v>0</v>
      </c>
    </row>
    <row r="575" s="254" customFormat="1" ht="20.1" customHeight="1" spans="1:6">
      <c r="A575" s="274">
        <v>20827</v>
      </c>
      <c r="B575" s="287" t="s">
        <v>504</v>
      </c>
      <c r="C575" s="288">
        <f>SUM(C576:C578)</f>
        <v>0</v>
      </c>
      <c r="D575" s="288">
        <f>SUM(D576:D578)</f>
        <v>0</v>
      </c>
      <c r="E575" s="289"/>
      <c r="F575" s="290">
        <v>0</v>
      </c>
    </row>
    <row r="576" s="254" customFormat="1" ht="20.1" customHeight="1" spans="1:6">
      <c r="A576" s="274">
        <v>2082701</v>
      </c>
      <c r="B576" s="291" t="s">
        <v>505</v>
      </c>
      <c r="C576" s="292">
        <v>0</v>
      </c>
      <c r="D576" s="292">
        <f t="shared" ref="D576:D578" si="84">F576-C576</f>
        <v>0</v>
      </c>
      <c r="E576" s="293"/>
      <c r="F576" s="294">
        <v>0</v>
      </c>
    </row>
    <row r="577" s="254" customFormat="1" ht="20.1" customHeight="1" spans="1:6">
      <c r="A577" s="274">
        <v>2082702</v>
      </c>
      <c r="B577" s="291" t="s">
        <v>506</v>
      </c>
      <c r="C577" s="292">
        <v>0</v>
      </c>
      <c r="D577" s="292">
        <f t="shared" si="84"/>
        <v>0</v>
      </c>
      <c r="E577" s="293"/>
      <c r="F577" s="294">
        <v>0</v>
      </c>
    </row>
    <row r="578" s="254" customFormat="1" ht="20.1" customHeight="1" spans="1:6">
      <c r="A578" s="274">
        <v>2082799</v>
      </c>
      <c r="B578" s="291" t="s">
        <v>507</v>
      </c>
      <c r="C578" s="292">
        <v>0</v>
      </c>
      <c r="D578" s="292">
        <f t="shared" si="84"/>
        <v>0</v>
      </c>
      <c r="E578" s="293"/>
      <c r="F578" s="294">
        <v>0</v>
      </c>
    </row>
    <row r="579" s="254" customFormat="1" ht="20.1" customHeight="1" spans="1:6">
      <c r="A579" s="274">
        <v>20828</v>
      </c>
      <c r="B579" s="287" t="s">
        <v>508</v>
      </c>
      <c r="C579" s="288">
        <f>SUM(C580:C587)</f>
        <v>595</v>
      </c>
      <c r="D579" s="288">
        <f>SUM(D580:D587)</f>
        <v>0</v>
      </c>
      <c r="E579" s="289">
        <f t="shared" ref="E579:E587" si="85">D579/C579</f>
        <v>0</v>
      </c>
      <c r="F579" s="290">
        <v>595</v>
      </c>
    </row>
    <row r="580" s="254" customFormat="1" ht="20.1" customHeight="1" spans="1:6">
      <c r="A580" s="274">
        <v>2082801</v>
      </c>
      <c r="B580" s="291" t="s">
        <v>98</v>
      </c>
      <c r="C580" s="292">
        <v>200</v>
      </c>
      <c r="D580" s="292">
        <f>F580-C580</f>
        <v>0</v>
      </c>
      <c r="E580" s="293">
        <f t="shared" si="85"/>
        <v>0</v>
      </c>
      <c r="F580" s="294">
        <v>200</v>
      </c>
    </row>
    <row r="581" s="254" customFormat="1" ht="20.1" customHeight="1" spans="1:6">
      <c r="A581" s="274">
        <v>2082802</v>
      </c>
      <c r="B581" s="291" t="s">
        <v>99</v>
      </c>
      <c r="C581" s="292">
        <v>0</v>
      </c>
      <c r="D581" s="292">
        <f>F581-C581</f>
        <v>0</v>
      </c>
      <c r="E581" s="293"/>
      <c r="F581" s="294">
        <v>0</v>
      </c>
    </row>
    <row r="582" s="254" customFormat="1" ht="20.1" customHeight="1" spans="1:6">
      <c r="A582" s="274">
        <v>2082803</v>
      </c>
      <c r="B582" s="291" t="s">
        <v>100</v>
      </c>
      <c r="C582" s="292">
        <v>0</v>
      </c>
      <c r="D582" s="292">
        <f>F582-C582</f>
        <v>0</v>
      </c>
      <c r="E582" s="293"/>
      <c r="F582" s="294">
        <v>0</v>
      </c>
    </row>
    <row r="583" s="254" customFormat="1" ht="20.1" customHeight="1" spans="1:6">
      <c r="A583" s="274">
        <v>2082804</v>
      </c>
      <c r="B583" s="291" t="s">
        <v>509</v>
      </c>
      <c r="C583" s="292">
        <v>283</v>
      </c>
      <c r="D583" s="292">
        <f>F583-C583</f>
        <v>0</v>
      </c>
      <c r="E583" s="293">
        <f t="shared" si="85"/>
        <v>0</v>
      </c>
      <c r="F583" s="294">
        <v>283</v>
      </c>
    </row>
    <row r="584" s="254" customFormat="1" ht="20.1" customHeight="1" spans="1:6">
      <c r="A584" s="274">
        <v>2082805</v>
      </c>
      <c r="B584" s="291" t="s">
        <v>510</v>
      </c>
      <c r="C584" s="292">
        <v>0</v>
      </c>
      <c r="D584" s="292">
        <f>F584-C584</f>
        <v>0</v>
      </c>
      <c r="E584" s="293"/>
      <c r="F584" s="294">
        <v>0</v>
      </c>
    </row>
    <row r="585" s="254" customFormat="1" ht="20.1" customHeight="1" spans="1:6">
      <c r="A585" s="274">
        <v>2082806</v>
      </c>
      <c r="B585" s="291" t="s">
        <v>138</v>
      </c>
      <c r="C585" s="292">
        <v>0</v>
      </c>
      <c r="D585" s="292"/>
      <c r="E585" s="293"/>
      <c r="F585" s="294">
        <v>0</v>
      </c>
    </row>
    <row r="586" s="254" customFormat="1" ht="20.1" customHeight="1" spans="1:6">
      <c r="A586" s="274">
        <v>2082850</v>
      </c>
      <c r="B586" s="291" t="s">
        <v>107</v>
      </c>
      <c r="C586" s="292">
        <v>0</v>
      </c>
      <c r="D586" s="292">
        <f>F586-C586</f>
        <v>0</v>
      </c>
      <c r="E586" s="293"/>
      <c r="F586" s="294">
        <v>0</v>
      </c>
    </row>
    <row r="587" s="254" customFormat="1" ht="20.1" customHeight="1" spans="1:6">
      <c r="A587" s="274">
        <v>2082899</v>
      </c>
      <c r="B587" s="291" t="s">
        <v>511</v>
      </c>
      <c r="C587" s="292">
        <v>112</v>
      </c>
      <c r="D587" s="292">
        <f>F587-C587</f>
        <v>0</v>
      </c>
      <c r="E587" s="293">
        <f t="shared" si="85"/>
        <v>0</v>
      </c>
      <c r="F587" s="294">
        <v>112</v>
      </c>
    </row>
    <row r="588" s="254" customFormat="1" ht="20.1" customHeight="1" spans="1:6">
      <c r="A588" s="274">
        <v>20830</v>
      </c>
      <c r="B588" s="287" t="s">
        <v>512</v>
      </c>
      <c r="C588" s="288">
        <f>SUM(C589:C590)</f>
        <v>211</v>
      </c>
      <c r="D588" s="288">
        <f>SUM(D589:D590)</f>
        <v>0</v>
      </c>
      <c r="E588" s="289"/>
      <c r="F588" s="290">
        <v>211</v>
      </c>
    </row>
    <row r="589" s="254" customFormat="1" ht="20.1" customHeight="1" spans="1:6">
      <c r="A589" s="274">
        <v>2083001</v>
      </c>
      <c r="B589" s="291" t="s">
        <v>513</v>
      </c>
      <c r="C589" s="292">
        <v>211</v>
      </c>
      <c r="D589" s="292">
        <f t="shared" ref="D589:D592" si="86">F589-C589</f>
        <v>0</v>
      </c>
      <c r="E589" s="293">
        <f>D589/C589</f>
        <v>0</v>
      </c>
      <c r="F589" s="294">
        <v>211</v>
      </c>
    </row>
    <row r="590" s="254" customFormat="1" ht="20.1" customHeight="1" spans="1:6">
      <c r="A590" s="274">
        <v>2083099</v>
      </c>
      <c r="B590" s="291" t="s">
        <v>514</v>
      </c>
      <c r="C590" s="292">
        <v>0</v>
      </c>
      <c r="D590" s="292">
        <f t="shared" si="86"/>
        <v>0</v>
      </c>
      <c r="E590" s="293"/>
      <c r="F590" s="294">
        <v>0</v>
      </c>
    </row>
    <row r="591" s="254" customFormat="1" ht="20.1" customHeight="1" spans="1:6">
      <c r="A591" s="274">
        <v>20899</v>
      </c>
      <c r="B591" s="287" t="s">
        <v>515</v>
      </c>
      <c r="C591" s="288">
        <f>SUM(C592)</f>
        <v>1413</v>
      </c>
      <c r="D591" s="288">
        <f>SUM(D592)</f>
        <v>0</v>
      </c>
      <c r="E591" s="289">
        <f t="shared" ref="E587:E599" si="87">D591/C591</f>
        <v>0</v>
      </c>
      <c r="F591" s="290">
        <v>1413</v>
      </c>
    </row>
    <row r="592" s="254" customFormat="1" ht="20.1" customHeight="1" spans="1:6">
      <c r="A592" s="274">
        <v>2089999</v>
      </c>
      <c r="B592" s="291" t="s">
        <v>516</v>
      </c>
      <c r="C592" s="292">
        <v>1413</v>
      </c>
      <c r="D592" s="292">
        <f t="shared" si="86"/>
        <v>0</v>
      </c>
      <c r="E592" s="293">
        <f t="shared" si="87"/>
        <v>0</v>
      </c>
      <c r="F592" s="294">
        <v>1413</v>
      </c>
    </row>
    <row r="593" s="254" customFormat="1" ht="20.1" customHeight="1" spans="1:6">
      <c r="A593" s="274">
        <v>210</v>
      </c>
      <c r="B593" s="283" t="s">
        <v>517</v>
      </c>
      <c r="C593" s="284">
        <f>SUM(C594,C599,C614,C618,C630,C634,C639,C643,C647,C650,C671,C659,C666,C674)</f>
        <v>51054</v>
      </c>
      <c r="D593" s="284">
        <f>SUM(D594,D599,D614,D618,D630,D634,D639,D643,D647,D650,D671,D659,D666,D674)</f>
        <v>0</v>
      </c>
      <c r="E593" s="285">
        <f t="shared" si="87"/>
        <v>0</v>
      </c>
      <c r="F593" s="286">
        <v>51054</v>
      </c>
    </row>
    <row r="594" s="254" customFormat="1" ht="20.1" customHeight="1" spans="1:6">
      <c r="A594" s="274">
        <v>21001</v>
      </c>
      <c r="B594" s="287" t="s">
        <v>518</v>
      </c>
      <c r="C594" s="288">
        <f>SUM(C595:C598)</f>
        <v>1682</v>
      </c>
      <c r="D594" s="288">
        <f>SUM(D595:D598)</f>
        <v>0</v>
      </c>
      <c r="E594" s="289">
        <f t="shared" si="87"/>
        <v>0</v>
      </c>
      <c r="F594" s="290">
        <v>1682</v>
      </c>
    </row>
    <row r="595" s="254" customFormat="1" ht="20.1" customHeight="1" spans="1:6">
      <c r="A595" s="274">
        <v>2100101</v>
      </c>
      <c r="B595" s="291" t="s">
        <v>98</v>
      </c>
      <c r="C595" s="292">
        <v>1616</v>
      </c>
      <c r="D595" s="292">
        <f t="shared" ref="D595:D598" si="88">F595-C595</f>
        <v>0</v>
      </c>
      <c r="E595" s="293">
        <f t="shared" si="87"/>
        <v>0</v>
      </c>
      <c r="F595" s="294">
        <v>1616</v>
      </c>
    </row>
    <row r="596" s="254" customFormat="1" ht="20.1" customHeight="1" spans="1:6">
      <c r="A596" s="274">
        <v>2100102</v>
      </c>
      <c r="B596" s="291" t="s">
        <v>99</v>
      </c>
      <c r="C596" s="292">
        <v>0</v>
      </c>
      <c r="D596" s="292">
        <f t="shared" si="88"/>
        <v>0</v>
      </c>
      <c r="E596" s="293"/>
      <c r="F596" s="294">
        <v>0</v>
      </c>
    </row>
    <row r="597" s="254" customFormat="1" ht="20.1" customHeight="1" spans="1:6">
      <c r="A597" s="274">
        <v>2100103</v>
      </c>
      <c r="B597" s="291" t="s">
        <v>100</v>
      </c>
      <c r="C597" s="292">
        <v>10</v>
      </c>
      <c r="D597" s="292">
        <f t="shared" si="88"/>
        <v>0</v>
      </c>
      <c r="E597" s="293">
        <f t="shared" si="87"/>
        <v>0</v>
      </c>
      <c r="F597" s="294">
        <v>10</v>
      </c>
    </row>
    <row r="598" s="254" customFormat="1" ht="20.1" customHeight="1" spans="1:6">
      <c r="A598" s="274">
        <v>2100199</v>
      </c>
      <c r="B598" s="291" t="s">
        <v>519</v>
      </c>
      <c r="C598" s="292">
        <v>56</v>
      </c>
      <c r="D598" s="292">
        <f t="shared" si="88"/>
        <v>0</v>
      </c>
      <c r="E598" s="293">
        <f t="shared" si="87"/>
        <v>0</v>
      </c>
      <c r="F598" s="294">
        <v>56</v>
      </c>
    </row>
    <row r="599" s="254" customFormat="1" ht="20.1" customHeight="1" spans="1:6">
      <c r="A599" s="274">
        <v>21002</v>
      </c>
      <c r="B599" s="287" t="s">
        <v>520</v>
      </c>
      <c r="C599" s="288">
        <f>SUM(C600:C613)</f>
        <v>346</v>
      </c>
      <c r="D599" s="288">
        <f>SUM(D600:D613)</f>
        <v>0</v>
      </c>
      <c r="E599" s="289">
        <f t="shared" si="87"/>
        <v>0</v>
      </c>
      <c r="F599" s="290">
        <v>346</v>
      </c>
    </row>
    <row r="600" s="254" customFormat="1" ht="20.1" customHeight="1" spans="1:6">
      <c r="A600" s="274">
        <v>2100201</v>
      </c>
      <c r="B600" s="291" t="s">
        <v>521</v>
      </c>
      <c r="C600" s="292">
        <v>0</v>
      </c>
      <c r="D600" s="292">
        <f t="shared" ref="D600:D612" si="89">F600-C600</f>
        <v>0</v>
      </c>
      <c r="E600" s="293"/>
      <c r="F600" s="294">
        <v>0</v>
      </c>
    </row>
    <row r="601" s="254" customFormat="1" ht="20.1" customHeight="1" spans="1:6">
      <c r="A601" s="274">
        <v>2100202</v>
      </c>
      <c r="B601" s="291" t="s">
        <v>522</v>
      </c>
      <c r="C601" s="292">
        <v>0</v>
      </c>
      <c r="D601" s="292">
        <f t="shared" si="89"/>
        <v>0</v>
      </c>
      <c r="E601" s="293"/>
      <c r="F601" s="294">
        <v>0</v>
      </c>
    </row>
    <row r="602" s="254" customFormat="1" ht="20.1" customHeight="1" spans="1:6">
      <c r="A602" s="274">
        <v>2100203</v>
      </c>
      <c r="B602" s="291" t="s">
        <v>523</v>
      </c>
      <c r="C602" s="292">
        <v>2</v>
      </c>
      <c r="D602" s="292">
        <f t="shared" si="89"/>
        <v>0</v>
      </c>
      <c r="E602" s="293">
        <f>D602/C602</f>
        <v>0</v>
      </c>
      <c r="F602" s="294">
        <v>2</v>
      </c>
    </row>
    <row r="603" s="254" customFormat="1" ht="20.1" customHeight="1" spans="1:6">
      <c r="A603" s="274">
        <v>2100204</v>
      </c>
      <c r="B603" s="291" t="s">
        <v>524</v>
      </c>
      <c r="C603" s="292">
        <v>0</v>
      </c>
      <c r="D603" s="292">
        <f t="shared" si="89"/>
        <v>0</v>
      </c>
      <c r="E603" s="293"/>
      <c r="F603" s="294">
        <v>0</v>
      </c>
    </row>
    <row r="604" s="254" customFormat="1" ht="20.1" customHeight="1" spans="1:6">
      <c r="A604" s="274">
        <v>2100205</v>
      </c>
      <c r="B604" s="291" t="s">
        <v>525</v>
      </c>
      <c r="C604" s="292">
        <v>0</v>
      </c>
      <c r="D604" s="292">
        <f t="shared" si="89"/>
        <v>0</v>
      </c>
      <c r="E604" s="293"/>
      <c r="F604" s="294">
        <v>0</v>
      </c>
    </row>
    <row r="605" s="254" customFormat="1" ht="20.1" customHeight="1" spans="1:6">
      <c r="A605" s="274">
        <v>2100206</v>
      </c>
      <c r="B605" s="291" t="s">
        <v>526</v>
      </c>
      <c r="C605" s="292">
        <v>0</v>
      </c>
      <c r="D605" s="292">
        <f t="shared" si="89"/>
        <v>0</v>
      </c>
      <c r="E605" s="293"/>
      <c r="F605" s="294">
        <v>0</v>
      </c>
    </row>
    <row r="606" s="254" customFormat="1" ht="20.1" customHeight="1" spans="1:6">
      <c r="A606" s="274">
        <v>2100207</v>
      </c>
      <c r="B606" s="291" t="s">
        <v>527</v>
      </c>
      <c r="C606" s="292">
        <v>0</v>
      </c>
      <c r="D606" s="292">
        <f t="shared" si="89"/>
        <v>0</v>
      </c>
      <c r="E606" s="293"/>
      <c r="F606" s="294">
        <v>0</v>
      </c>
    </row>
    <row r="607" s="254" customFormat="1" ht="20.1" customHeight="1" spans="1:6">
      <c r="A607" s="274">
        <v>2100208</v>
      </c>
      <c r="B607" s="291" t="s">
        <v>528</v>
      </c>
      <c r="C607" s="292">
        <v>0</v>
      </c>
      <c r="D607" s="292">
        <f t="shared" si="89"/>
        <v>0</v>
      </c>
      <c r="E607" s="293"/>
      <c r="F607" s="294">
        <v>0</v>
      </c>
    </row>
    <row r="608" s="254" customFormat="1" ht="20.1" customHeight="1" spans="1:6">
      <c r="A608" s="274">
        <v>2100209</v>
      </c>
      <c r="B608" s="291" t="s">
        <v>529</v>
      </c>
      <c r="C608" s="292">
        <v>0</v>
      </c>
      <c r="D608" s="292">
        <f t="shared" si="89"/>
        <v>0</v>
      </c>
      <c r="E608" s="293"/>
      <c r="F608" s="294">
        <v>0</v>
      </c>
    </row>
    <row r="609" s="254" customFormat="1" ht="20.1" customHeight="1" spans="1:6">
      <c r="A609" s="274">
        <v>2100210</v>
      </c>
      <c r="B609" s="291" t="s">
        <v>530</v>
      </c>
      <c r="C609" s="292">
        <v>0</v>
      </c>
      <c r="D609" s="292">
        <f t="shared" si="89"/>
        <v>0</v>
      </c>
      <c r="E609" s="293"/>
      <c r="F609" s="294">
        <v>0</v>
      </c>
    </row>
    <row r="610" s="254" customFormat="1" ht="20.1" customHeight="1" spans="1:6">
      <c r="A610" s="274">
        <v>2100211</v>
      </c>
      <c r="B610" s="291" t="s">
        <v>531</v>
      </c>
      <c r="C610" s="292">
        <v>0</v>
      </c>
      <c r="D610" s="292">
        <f t="shared" si="89"/>
        <v>0</v>
      </c>
      <c r="E610" s="293"/>
      <c r="F610" s="294">
        <v>0</v>
      </c>
    </row>
    <row r="611" s="254" customFormat="1" ht="20.1" customHeight="1" spans="1:6">
      <c r="A611" s="274">
        <v>2100212</v>
      </c>
      <c r="B611" s="291" t="s">
        <v>532</v>
      </c>
      <c r="C611" s="292">
        <v>0</v>
      </c>
      <c r="D611" s="292">
        <f t="shared" si="89"/>
        <v>0</v>
      </c>
      <c r="E611" s="293"/>
      <c r="F611" s="294">
        <v>0</v>
      </c>
    </row>
    <row r="612" s="254" customFormat="1" ht="20.1" customHeight="1" spans="1:6">
      <c r="A612" s="274">
        <v>2100213</v>
      </c>
      <c r="B612" s="291" t="s">
        <v>533</v>
      </c>
      <c r="C612" s="292">
        <v>0</v>
      </c>
      <c r="D612" s="292"/>
      <c r="E612" s="293"/>
      <c r="F612" s="294">
        <v>0</v>
      </c>
    </row>
    <row r="613" s="254" customFormat="1" ht="20.1" customHeight="1" spans="1:6">
      <c r="A613" s="274">
        <v>2100299</v>
      </c>
      <c r="B613" s="291" t="s">
        <v>534</v>
      </c>
      <c r="C613" s="292">
        <v>344</v>
      </c>
      <c r="D613" s="292">
        <f>F613-C613</f>
        <v>0</v>
      </c>
      <c r="E613" s="293">
        <f>D613/C613</f>
        <v>0</v>
      </c>
      <c r="F613" s="294">
        <v>344</v>
      </c>
    </row>
    <row r="614" s="254" customFormat="1" ht="20.1" customHeight="1" spans="1:6">
      <c r="A614" s="274">
        <v>21003</v>
      </c>
      <c r="B614" s="287" t="s">
        <v>535</v>
      </c>
      <c r="C614" s="288">
        <f>SUM(C615:C617)</f>
        <v>8978</v>
      </c>
      <c r="D614" s="288">
        <f>SUM(D615:D617)</f>
        <v>0</v>
      </c>
      <c r="E614" s="289">
        <f t="shared" ref="E613:E629" si="90">D614/C614</f>
        <v>0</v>
      </c>
      <c r="F614" s="290">
        <v>8978</v>
      </c>
    </row>
    <row r="615" s="254" customFormat="1" ht="20.1" customHeight="1" spans="1:6">
      <c r="A615" s="274">
        <v>2100301</v>
      </c>
      <c r="B615" s="291" t="s">
        <v>536</v>
      </c>
      <c r="C615" s="292">
        <v>0</v>
      </c>
      <c r="D615" s="292">
        <f t="shared" ref="D615:D617" si="91">F615-C615</f>
        <v>0</v>
      </c>
      <c r="E615" s="293"/>
      <c r="F615" s="294">
        <v>0</v>
      </c>
    </row>
    <row r="616" s="254" customFormat="1" ht="20.1" customHeight="1" spans="1:6">
      <c r="A616" s="274">
        <v>2100302</v>
      </c>
      <c r="B616" s="291" t="s">
        <v>537</v>
      </c>
      <c r="C616" s="292">
        <v>5795</v>
      </c>
      <c r="D616" s="292">
        <f t="shared" si="91"/>
        <v>0</v>
      </c>
      <c r="E616" s="293">
        <f t="shared" si="90"/>
        <v>0</v>
      </c>
      <c r="F616" s="294">
        <v>5795</v>
      </c>
    </row>
    <row r="617" s="254" customFormat="1" ht="20.1" customHeight="1" spans="1:6">
      <c r="A617" s="274">
        <v>2100399</v>
      </c>
      <c r="B617" s="291" t="s">
        <v>538</v>
      </c>
      <c r="C617" s="292">
        <v>3183</v>
      </c>
      <c r="D617" s="292">
        <f t="shared" si="91"/>
        <v>0</v>
      </c>
      <c r="E617" s="293">
        <f t="shared" si="90"/>
        <v>0</v>
      </c>
      <c r="F617" s="294">
        <v>3183</v>
      </c>
    </row>
    <row r="618" s="254" customFormat="1" ht="20.1" customHeight="1" spans="1:6">
      <c r="A618" s="274">
        <v>21004</v>
      </c>
      <c r="B618" s="287" t="s">
        <v>539</v>
      </c>
      <c r="C618" s="288">
        <f>SUM(C619:C629)</f>
        <v>6250</v>
      </c>
      <c r="D618" s="288">
        <f>SUM(D619:D629)</f>
        <v>0</v>
      </c>
      <c r="E618" s="289">
        <f t="shared" si="90"/>
        <v>0</v>
      </c>
      <c r="F618" s="290">
        <v>6250</v>
      </c>
    </row>
    <row r="619" s="254" customFormat="1" ht="20.1" customHeight="1" spans="1:6">
      <c r="A619" s="274">
        <v>2100401</v>
      </c>
      <c r="B619" s="291" t="s">
        <v>540</v>
      </c>
      <c r="C619" s="292">
        <v>591</v>
      </c>
      <c r="D619" s="292">
        <f t="shared" ref="D619:D629" si="92">F619-C619</f>
        <v>0</v>
      </c>
      <c r="E619" s="293">
        <f t="shared" si="90"/>
        <v>0</v>
      </c>
      <c r="F619" s="294">
        <v>591</v>
      </c>
    </row>
    <row r="620" s="254" customFormat="1" ht="20.1" customHeight="1" spans="1:6">
      <c r="A620" s="274">
        <v>2100402</v>
      </c>
      <c r="B620" s="291" t="s">
        <v>541</v>
      </c>
      <c r="C620" s="292">
        <v>162</v>
      </c>
      <c r="D620" s="292">
        <f t="shared" si="92"/>
        <v>0</v>
      </c>
      <c r="E620" s="293">
        <f t="shared" si="90"/>
        <v>0</v>
      </c>
      <c r="F620" s="294">
        <v>162</v>
      </c>
    </row>
    <row r="621" s="254" customFormat="1" ht="20.1" customHeight="1" spans="1:6">
      <c r="A621" s="274">
        <v>2100403</v>
      </c>
      <c r="B621" s="291" t="s">
        <v>542</v>
      </c>
      <c r="C621" s="292">
        <v>544</v>
      </c>
      <c r="D621" s="292">
        <f t="shared" si="92"/>
        <v>0</v>
      </c>
      <c r="E621" s="293">
        <f t="shared" si="90"/>
        <v>0</v>
      </c>
      <c r="F621" s="294">
        <v>544</v>
      </c>
    </row>
    <row r="622" s="254" customFormat="1" ht="20.1" customHeight="1" spans="1:6">
      <c r="A622" s="274">
        <v>2100404</v>
      </c>
      <c r="B622" s="291" t="s">
        <v>543</v>
      </c>
      <c r="C622" s="292">
        <v>0</v>
      </c>
      <c r="D622" s="292">
        <f t="shared" si="92"/>
        <v>0</v>
      </c>
      <c r="E622" s="293"/>
      <c r="F622" s="294">
        <v>0</v>
      </c>
    </row>
    <row r="623" s="254" customFormat="1" ht="20.1" customHeight="1" spans="1:6">
      <c r="A623" s="274">
        <v>2100405</v>
      </c>
      <c r="B623" s="291" t="s">
        <v>544</v>
      </c>
      <c r="C623" s="292">
        <v>103</v>
      </c>
      <c r="D623" s="292">
        <f t="shared" si="92"/>
        <v>0</v>
      </c>
      <c r="E623" s="293">
        <f t="shared" si="90"/>
        <v>0</v>
      </c>
      <c r="F623" s="294">
        <v>103</v>
      </c>
    </row>
    <row r="624" s="254" customFormat="1" ht="20.1" customHeight="1" spans="1:6">
      <c r="A624" s="274">
        <v>2100406</v>
      </c>
      <c r="B624" s="291" t="s">
        <v>545</v>
      </c>
      <c r="C624" s="292">
        <v>60</v>
      </c>
      <c r="D624" s="292">
        <f t="shared" si="92"/>
        <v>0</v>
      </c>
      <c r="E624" s="293">
        <f t="shared" si="90"/>
        <v>0</v>
      </c>
      <c r="F624" s="294">
        <v>60</v>
      </c>
    </row>
    <row r="625" s="254" customFormat="1" ht="20.1" customHeight="1" spans="1:6">
      <c r="A625" s="274">
        <v>2100407</v>
      </c>
      <c r="B625" s="291" t="s">
        <v>546</v>
      </c>
      <c r="C625" s="292">
        <v>0</v>
      </c>
      <c r="D625" s="292">
        <f t="shared" si="92"/>
        <v>0</v>
      </c>
      <c r="E625" s="293"/>
      <c r="F625" s="294">
        <v>0</v>
      </c>
    </row>
    <row r="626" s="254" customFormat="1" ht="20.1" customHeight="1" spans="1:6">
      <c r="A626" s="274">
        <v>2100408</v>
      </c>
      <c r="B626" s="291" t="s">
        <v>547</v>
      </c>
      <c r="C626" s="292">
        <v>3519</v>
      </c>
      <c r="D626" s="292">
        <f t="shared" si="92"/>
        <v>0</v>
      </c>
      <c r="E626" s="293">
        <f t="shared" si="90"/>
        <v>0</v>
      </c>
      <c r="F626" s="294">
        <v>3519</v>
      </c>
    </row>
    <row r="627" s="254" customFormat="1" ht="20.1" customHeight="1" spans="1:6">
      <c r="A627" s="274">
        <v>2100409</v>
      </c>
      <c r="B627" s="291" t="s">
        <v>548</v>
      </c>
      <c r="C627" s="292">
        <v>423</v>
      </c>
      <c r="D627" s="292">
        <f t="shared" si="92"/>
        <v>0</v>
      </c>
      <c r="E627" s="293">
        <f t="shared" si="90"/>
        <v>0</v>
      </c>
      <c r="F627" s="294">
        <v>423</v>
      </c>
    </row>
    <row r="628" s="254" customFormat="1" ht="20.1" customHeight="1" spans="1:6">
      <c r="A628" s="274">
        <v>2100410</v>
      </c>
      <c r="B628" s="291" t="s">
        <v>549</v>
      </c>
      <c r="C628" s="292">
        <v>34</v>
      </c>
      <c r="D628" s="292">
        <f t="shared" si="92"/>
        <v>0</v>
      </c>
      <c r="E628" s="293">
        <f t="shared" si="90"/>
        <v>0</v>
      </c>
      <c r="F628" s="294">
        <v>34</v>
      </c>
    </row>
    <row r="629" s="254" customFormat="1" ht="20.1" customHeight="1" spans="1:6">
      <c r="A629" s="274">
        <v>2100499</v>
      </c>
      <c r="B629" s="291" t="s">
        <v>550</v>
      </c>
      <c r="C629" s="292">
        <v>814</v>
      </c>
      <c r="D629" s="292">
        <f t="shared" si="92"/>
        <v>0</v>
      </c>
      <c r="E629" s="293">
        <f t="shared" si="90"/>
        <v>0</v>
      </c>
      <c r="F629" s="294">
        <v>814</v>
      </c>
    </row>
    <row r="630" s="254" customFormat="1" ht="20.1" customHeight="1" spans="1:6">
      <c r="A630" s="274">
        <v>21007</v>
      </c>
      <c r="B630" s="287" t="s">
        <v>551</v>
      </c>
      <c r="C630" s="288">
        <f>SUM(C631:C633)</f>
        <v>1342</v>
      </c>
      <c r="D630" s="288">
        <f>SUM(D631:D633)</f>
        <v>0</v>
      </c>
      <c r="E630" s="289">
        <f t="shared" ref="E630:E633" si="93">D630/C630</f>
        <v>0</v>
      </c>
      <c r="F630" s="290">
        <v>1342</v>
      </c>
    </row>
    <row r="631" s="254" customFormat="1" ht="20.1" customHeight="1" spans="1:6">
      <c r="A631" s="274">
        <v>2100716</v>
      </c>
      <c r="B631" s="291" t="s">
        <v>552</v>
      </c>
      <c r="C631" s="292">
        <v>0</v>
      </c>
      <c r="D631" s="292">
        <f t="shared" ref="D631:D633" si="94">F631-C631</f>
        <v>0</v>
      </c>
      <c r="E631" s="293"/>
      <c r="F631" s="294">
        <v>0</v>
      </c>
    </row>
    <row r="632" s="254" customFormat="1" ht="20.1" customHeight="1" spans="1:6">
      <c r="A632" s="274">
        <v>2100717</v>
      </c>
      <c r="B632" s="291" t="s">
        <v>553</v>
      </c>
      <c r="C632" s="292">
        <v>1342</v>
      </c>
      <c r="D632" s="292">
        <f t="shared" si="94"/>
        <v>0</v>
      </c>
      <c r="E632" s="293">
        <f t="shared" si="93"/>
        <v>0</v>
      </c>
      <c r="F632" s="294">
        <v>1342</v>
      </c>
    </row>
    <row r="633" s="254" customFormat="1" ht="20.1" customHeight="1" spans="1:6">
      <c r="A633" s="274">
        <v>2100799</v>
      </c>
      <c r="B633" s="291" t="s">
        <v>554</v>
      </c>
      <c r="C633" s="292">
        <v>0</v>
      </c>
      <c r="D633" s="292">
        <f t="shared" si="94"/>
        <v>0</v>
      </c>
      <c r="E633" s="293"/>
      <c r="F633" s="294">
        <v>0</v>
      </c>
    </row>
    <row r="634" s="254" customFormat="1" ht="20.1" customHeight="1" spans="1:6">
      <c r="A634" s="274">
        <v>21011</v>
      </c>
      <c r="B634" s="287" t="s">
        <v>555</v>
      </c>
      <c r="C634" s="288">
        <f>SUM(C635:C638)</f>
        <v>26712</v>
      </c>
      <c r="D634" s="288">
        <f>SUM(D635:D638)</f>
        <v>0</v>
      </c>
      <c r="E634" s="289">
        <f t="shared" ref="E634:E638" si="95">D634/C634</f>
        <v>0</v>
      </c>
      <c r="F634" s="290">
        <v>26712</v>
      </c>
    </row>
    <row r="635" s="254" customFormat="1" ht="20.1" customHeight="1" spans="1:6">
      <c r="A635" s="274">
        <v>2101101</v>
      </c>
      <c r="B635" s="291" t="s">
        <v>556</v>
      </c>
      <c r="C635" s="292">
        <v>1834</v>
      </c>
      <c r="D635" s="292">
        <f t="shared" ref="D635:D638" si="96">F635-C635</f>
        <v>0</v>
      </c>
      <c r="E635" s="293">
        <f t="shared" si="95"/>
        <v>0</v>
      </c>
      <c r="F635" s="294">
        <v>1834</v>
      </c>
    </row>
    <row r="636" s="254" customFormat="1" ht="20.1" customHeight="1" spans="1:6">
      <c r="A636" s="274">
        <v>2101102</v>
      </c>
      <c r="B636" s="291" t="s">
        <v>557</v>
      </c>
      <c r="C636" s="292">
        <v>3797</v>
      </c>
      <c r="D636" s="292">
        <f t="shared" si="96"/>
        <v>0</v>
      </c>
      <c r="E636" s="293">
        <f t="shared" si="95"/>
        <v>0</v>
      </c>
      <c r="F636" s="294">
        <v>3797</v>
      </c>
    </row>
    <row r="637" s="254" customFormat="1" ht="20.1" customHeight="1" spans="1:6">
      <c r="A637" s="274">
        <v>2101103</v>
      </c>
      <c r="B637" s="291" t="s">
        <v>558</v>
      </c>
      <c r="C637" s="292">
        <v>0</v>
      </c>
      <c r="D637" s="292">
        <f t="shared" si="96"/>
        <v>0</v>
      </c>
      <c r="E637" s="293"/>
      <c r="F637" s="294">
        <v>0</v>
      </c>
    </row>
    <row r="638" s="254" customFormat="1" ht="20.1" customHeight="1" spans="1:6">
      <c r="A638" s="274">
        <v>2101199</v>
      </c>
      <c r="B638" s="291" t="s">
        <v>559</v>
      </c>
      <c r="C638" s="292">
        <v>21081</v>
      </c>
      <c r="D638" s="292">
        <f t="shared" si="96"/>
        <v>0</v>
      </c>
      <c r="E638" s="293">
        <f t="shared" si="95"/>
        <v>0</v>
      </c>
      <c r="F638" s="294">
        <v>21081</v>
      </c>
    </row>
    <row r="639" s="254" customFormat="1" ht="20.1" customHeight="1" spans="1:6">
      <c r="A639" s="274">
        <v>21012</v>
      </c>
      <c r="B639" s="287" t="s">
        <v>560</v>
      </c>
      <c r="C639" s="288">
        <f>SUM(C640:C642)</f>
        <v>3186</v>
      </c>
      <c r="D639" s="288">
        <f>SUM(D640:D642)</f>
        <v>0</v>
      </c>
      <c r="E639" s="289">
        <f t="shared" ref="E639:E646" si="97">D639/C639</f>
        <v>0</v>
      </c>
      <c r="F639" s="290">
        <v>3186</v>
      </c>
    </row>
    <row r="640" s="254" customFormat="1" ht="20.1" customHeight="1" spans="1:6">
      <c r="A640" s="274">
        <v>2101201</v>
      </c>
      <c r="B640" s="291" t="s">
        <v>561</v>
      </c>
      <c r="C640" s="292">
        <v>0</v>
      </c>
      <c r="D640" s="292">
        <f t="shared" ref="D640:D642" si="98">F640-C640</f>
        <v>0</v>
      </c>
      <c r="E640" s="293"/>
      <c r="F640" s="294">
        <v>0</v>
      </c>
    </row>
    <row r="641" s="254" customFormat="1" ht="20.1" customHeight="1" spans="1:6">
      <c r="A641" s="274">
        <v>2101202</v>
      </c>
      <c r="B641" s="291" t="s">
        <v>562</v>
      </c>
      <c r="C641" s="292">
        <v>3175</v>
      </c>
      <c r="D641" s="292">
        <f t="shared" si="98"/>
        <v>0</v>
      </c>
      <c r="E641" s="293">
        <f t="shared" si="97"/>
        <v>0</v>
      </c>
      <c r="F641" s="294">
        <v>3175</v>
      </c>
    </row>
    <row r="642" s="254" customFormat="1" ht="20.1" customHeight="1" spans="1:6">
      <c r="A642" s="274">
        <v>2101299</v>
      </c>
      <c r="B642" s="291" t="s">
        <v>563</v>
      </c>
      <c r="C642" s="292">
        <v>11</v>
      </c>
      <c r="D642" s="292">
        <f t="shared" si="98"/>
        <v>0</v>
      </c>
      <c r="E642" s="293">
        <f t="shared" si="97"/>
        <v>0</v>
      </c>
      <c r="F642" s="294">
        <v>11</v>
      </c>
    </row>
    <row r="643" s="254" customFormat="1" ht="20.1" customHeight="1" spans="1:6">
      <c r="A643" s="274">
        <v>21013</v>
      </c>
      <c r="B643" s="287" t="s">
        <v>564</v>
      </c>
      <c r="C643" s="288">
        <f>SUM(C644:C646)</f>
        <v>262</v>
      </c>
      <c r="D643" s="288">
        <f>SUM(D644:D646)</f>
        <v>0</v>
      </c>
      <c r="E643" s="289">
        <f t="shared" si="97"/>
        <v>0</v>
      </c>
      <c r="F643" s="290">
        <v>262</v>
      </c>
    </row>
    <row r="644" s="254" customFormat="1" ht="20.1" customHeight="1" spans="1:6">
      <c r="A644" s="274">
        <v>2101301</v>
      </c>
      <c r="B644" s="291" t="s">
        <v>565</v>
      </c>
      <c r="C644" s="292">
        <v>0</v>
      </c>
      <c r="D644" s="292">
        <f t="shared" ref="D644:D646" si="99">F644-C644</f>
        <v>0</v>
      </c>
      <c r="E644" s="293"/>
      <c r="F644" s="294">
        <v>0</v>
      </c>
    </row>
    <row r="645" s="254" customFormat="1" ht="20.1" customHeight="1" spans="1:6">
      <c r="A645" s="274">
        <v>2101302</v>
      </c>
      <c r="B645" s="291" t="s">
        <v>566</v>
      </c>
      <c r="C645" s="292">
        <v>262</v>
      </c>
      <c r="D645" s="292">
        <f t="shared" si="99"/>
        <v>0</v>
      </c>
      <c r="E645" s="293">
        <f t="shared" si="97"/>
        <v>0</v>
      </c>
      <c r="F645" s="294">
        <v>262</v>
      </c>
    </row>
    <row r="646" s="254" customFormat="1" ht="20.1" customHeight="1" spans="1:6">
      <c r="A646" s="274">
        <v>2101399</v>
      </c>
      <c r="B646" s="291" t="s">
        <v>567</v>
      </c>
      <c r="C646" s="292">
        <v>0</v>
      </c>
      <c r="D646" s="292">
        <f t="shared" si="99"/>
        <v>0</v>
      </c>
      <c r="E646" s="293"/>
      <c r="F646" s="294">
        <v>0</v>
      </c>
    </row>
    <row r="647" s="254" customFormat="1" ht="20.1" customHeight="1" spans="1:6">
      <c r="A647" s="274">
        <v>21014</v>
      </c>
      <c r="B647" s="287" t="s">
        <v>568</v>
      </c>
      <c r="C647" s="288">
        <f>SUM(C648:C649)</f>
        <v>0</v>
      </c>
      <c r="D647" s="288">
        <f>SUM(D648:D649)</f>
        <v>0</v>
      </c>
      <c r="E647" s="289"/>
      <c r="F647" s="290">
        <v>0</v>
      </c>
    </row>
    <row r="648" s="254" customFormat="1" ht="20.1" customHeight="1" spans="1:6">
      <c r="A648" s="274">
        <v>2101401</v>
      </c>
      <c r="B648" s="291" t="s">
        <v>569</v>
      </c>
      <c r="C648" s="292">
        <v>0</v>
      </c>
      <c r="D648" s="292">
        <f t="shared" ref="D648:D658" si="100">F648-C648</f>
        <v>0</v>
      </c>
      <c r="E648" s="293"/>
      <c r="F648" s="294">
        <v>0</v>
      </c>
    </row>
    <row r="649" s="254" customFormat="1" ht="20.1" customHeight="1" spans="1:6">
      <c r="A649" s="274">
        <v>2101499</v>
      </c>
      <c r="B649" s="291" t="s">
        <v>570</v>
      </c>
      <c r="C649" s="292">
        <v>0</v>
      </c>
      <c r="D649" s="292">
        <f t="shared" si="100"/>
        <v>0</v>
      </c>
      <c r="E649" s="293"/>
      <c r="F649" s="294">
        <v>0</v>
      </c>
    </row>
    <row r="650" s="254" customFormat="1" ht="20.1" customHeight="1" spans="1:6">
      <c r="A650" s="274">
        <v>21015</v>
      </c>
      <c r="B650" s="287" t="s">
        <v>571</v>
      </c>
      <c r="C650" s="288">
        <f>SUM(C651:C658)</f>
        <v>759</v>
      </c>
      <c r="D650" s="288">
        <f>SUM(D651:D658)</f>
        <v>0</v>
      </c>
      <c r="E650" s="289">
        <f>D650/C650</f>
        <v>0</v>
      </c>
      <c r="F650" s="290">
        <v>759</v>
      </c>
    </row>
    <row r="651" s="254" customFormat="1" ht="20.1" customHeight="1" spans="1:6">
      <c r="A651" s="274">
        <v>2101501</v>
      </c>
      <c r="B651" s="291" t="s">
        <v>98</v>
      </c>
      <c r="C651" s="292">
        <v>0</v>
      </c>
      <c r="D651" s="292">
        <f t="shared" si="100"/>
        <v>0</v>
      </c>
      <c r="E651" s="293"/>
      <c r="F651" s="294">
        <v>0</v>
      </c>
    </row>
    <row r="652" s="254" customFormat="1" ht="20.1" customHeight="1" spans="1:6">
      <c r="A652" s="274">
        <v>2101502</v>
      </c>
      <c r="B652" s="291" t="s">
        <v>99</v>
      </c>
      <c r="C652" s="292">
        <v>0</v>
      </c>
      <c r="D652" s="292">
        <f t="shared" si="100"/>
        <v>0</v>
      </c>
      <c r="E652" s="293"/>
      <c r="F652" s="294">
        <v>0</v>
      </c>
    </row>
    <row r="653" s="254" customFormat="1" ht="20.1" customHeight="1" spans="1:6">
      <c r="A653" s="274">
        <v>2101503</v>
      </c>
      <c r="B653" s="291" t="s">
        <v>100</v>
      </c>
      <c r="C653" s="292">
        <v>1</v>
      </c>
      <c r="D653" s="292">
        <f t="shared" si="100"/>
        <v>0</v>
      </c>
      <c r="E653" s="293">
        <f>D653/C653</f>
        <v>0</v>
      </c>
      <c r="F653" s="294">
        <v>1</v>
      </c>
    </row>
    <row r="654" s="254" customFormat="1" ht="20.1" customHeight="1" spans="1:6">
      <c r="A654" s="274">
        <v>2101504</v>
      </c>
      <c r="B654" s="291" t="s">
        <v>138</v>
      </c>
      <c r="C654" s="292">
        <v>0</v>
      </c>
      <c r="D654" s="292">
        <f t="shared" si="100"/>
        <v>0</v>
      </c>
      <c r="E654" s="293"/>
      <c r="F654" s="294">
        <v>0</v>
      </c>
    </row>
    <row r="655" s="254" customFormat="1" ht="20.1" customHeight="1" spans="1:6">
      <c r="A655" s="274">
        <v>2101505</v>
      </c>
      <c r="B655" s="291" t="s">
        <v>572</v>
      </c>
      <c r="C655" s="292">
        <v>259</v>
      </c>
      <c r="D655" s="292">
        <f t="shared" si="100"/>
        <v>0</v>
      </c>
      <c r="E655" s="293">
        <f>D655/C655</f>
        <v>0</v>
      </c>
      <c r="F655" s="294">
        <v>259</v>
      </c>
    </row>
    <row r="656" s="254" customFormat="1" ht="20.1" customHeight="1" spans="1:6">
      <c r="A656" s="274">
        <v>2101506</v>
      </c>
      <c r="B656" s="291" t="s">
        <v>573</v>
      </c>
      <c r="C656" s="292">
        <v>0</v>
      </c>
      <c r="D656" s="292">
        <f t="shared" si="100"/>
        <v>0</v>
      </c>
      <c r="E656" s="293"/>
      <c r="F656" s="294">
        <v>0</v>
      </c>
    </row>
    <row r="657" s="254" customFormat="1" ht="20.1" customHeight="1" spans="1:6">
      <c r="A657" s="274">
        <v>2101550</v>
      </c>
      <c r="B657" s="291" t="s">
        <v>107</v>
      </c>
      <c r="C657" s="292">
        <v>199</v>
      </c>
      <c r="D657" s="292">
        <f t="shared" si="100"/>
        <v>0</v>
      </c>
      <c r="E657" s="293">
        <f>D657/C657</f>
        <v>0</v>
      </c>
      <c r="F657" s="294">
        <v>199</v>
      </c>
    </row>
    <row r="658" s="254" customFormat="1" ht="20.1" customHeight="1" spans="1:6">
      <c r="A658" s="274">
        <v>2101599</v>
      </c>
      <c r="B658" s="291" t="s">
        <v>574</v>
      </c>
      <c r="C658" s="292">
        <v>300</v>
      </c>
      <c r="D658" s="292">
        <f t="shared" si="100"/>
        <v>0</v>
      </c>
      <c r="E658" s="293">
        <f>D658/C658</f>
        <v>0</v>
      </c>
      <c r="F658" s="294">
        <v>300</v>
      </c>
    </row>
    <row r="659" s="254" customFormat="1" ht="20.1" customHeight="1" spans="1:6">
      <c r="A659" s="274">
        <v>21017</v>
      </c>
      <c r="B659" s="287" t="s">
        <v>575</v>
      </c>
      <c r="C659" s="288">
        <f>SUM(C660:C665)</f>
        <v>1045</v>
      </c>
      <c r="D659" s="288">
        <f>SUM(D660:D665)</f>
        <v>0</v>
      </c>
      <c r="E659" s="289">
        <f>D659/C659</f>
        <v>0</v>
      </c>
      <c r="F659" s="290">
        <v>1045</v>
      </c>
    </row>
    <row r="660" s="254" customFormat="1" ht="20.1" customHeight="1" spans="1:6">
      <c r="A660" s="274">
        <v>2101701</v>
      </c>
      <c r="B660" s="291" t="s">
        <v>98</v>
      </c>
      <c r="C660" s="292">
        <v>0</v>
      </c>
      <c r="D660" s="292">
        <f>F660-C660</f>
        <v>0</v>
      </c>
      <c r="E660" s="293"/>
      <c r="F660" s="294">
        <v>0</v>
      </c>
    </row>
    <row r="661" s="254" customFormat="1" ht="20.1" customHeight="1" spans="1:6">
      <c r="A661" s="274">
        <v>2101702</v>
      </c>
      <c r="B661" s="291" t="s">
        <v>99</v>
      </c>
      <c r="C661" s="292">
        <v>0</v>
      </c>
      <c r="D661" s="292">
        <f>F661-C661</f>
        <v>0</v>
      </c>
      <c r="E661" s="293"/>
      <c r="F661" s="294">
        <v>0</v>
      </c>
    </row>
    <row r="662" s="254" customFormat="1" ht="20.1" customHeight="1" spans="1:6">
      <c r="A662" s="274">
        <v>2101703</v>
      </c>
      <c r="B662" s="291" t="s">
        <v>100</v>
      </c>
      <c r="C662" s="292">
        <v>0</v>
      </c>
      <c r="D662" s="292">
        <f>F662-C662</f>
        <v>0</v>
      </c>
      <c r="E662" s="293"/>
      <c r="F662" s="294">
        <v>0</v>
      </c>
    </row>
    <row r="663" s="254" customFormat="1" ht="20.1" customHeight="1" spans="1:6">
      <c r="A663" s="274">
        <v>2101704</v>
      </c>
      <c r="B663" s="291" t="s">
        <v>576</v>
      </c>
      <c r="C663" s="292">
        <v>0</v>
      </c>
      <c r="D663" s="292">
        <f>F663-C663</f>
        <v>0</v>
      </c>
      <c r="E663" s="293"/>
      <c r="F663" s="294">
        <v>0</v>
      </c>
    </row>
    <row r="664" s="254" customFormat="1" ht="20.1" customHeight="1" spans="1:6">
      <c r="A664" s="274">
        <v>2101750</v>
      </c>
      <c r="B664" s="291" t="s">
        <v>107</v>
      </c>
      <c r="C664" s="292"/>
      <c r="D664" s="292"/>
      <c r="E664" s="293"/>
      <c r="F664" s="294"/>
    </row>
    <row r="665" s="254" customFormat="1" ht="20.1" customHeight="1" spans="1:6">
      <c r="A665" s="274">
        <v>2101799</v>
      </c>
      <c r="B665" s="291" t="s">
        <v>577</v>
      </c>
      <c r="C665" s="292">
        <v>1045</v>
      </c>
      <c r="D665" s="292">
        <f>F665-C665</f>
        <v>0</v>
      </c>
      <c r="E665" s="293">
        <f>D665/C665</f>
        <v>0</v>
      </c>
      <c r="F665" s="294">
        <v>1045</v>
      </c>
    </row>
    <row r="666" s="254" customFormat="1" ht="20.1" customHeight="1" spans="1:6">
      <c r="A666" s="274">
        <v>21018</v>
      </c>
      <c r="B666" s="287" t="s">
        <v>578</v>
      </c>
      <c r="C666" s="288">
        <f>SUM(C667:C670)</f>
        <v>0</v>
      </c>
      <c r="D666" s="288">
        <f>SUM(D667:D670)</f>
        <v>0</v>
      </c>
      <c r="E666" s="289"/>
      <c r="F666" s="290">
        <v>0</v>
      </c>
    </row>
    <row r="667" s="254" customFormat="1" ht="20.1" customHeight="1" spans="1:6">
      <c r="A667" s="274">
        <v>2101801</v>
      </c>
      <c r="B667" s="291" t="s">
        <v>98</v>
      </c>
      <c r="C667" s="292">
        <v>0</v>
      </c>
      <c r="D667" s="292">
        <f t="shared" ref="D667:D670" si="101">F667-C667</f>
        <v>0</v>
      </c>
      <c r="E667" s="293"/>
      <c r="F667" s="294">
        <v>0</v>
      </c>
    </row>
    <row r="668" s="254" customFormat="1" ht="20.1" customHeight="1" spans="1:6">
      <c r="A668" s="274">
        <v>2101802</v>
      </c>
      <c r="B668" s="291" t="s">
        <v>99</v>
      </c>
      <c r="C668" s="292">
        <v>0</v>
      </c>
      <c r="D668" s="292">
        <f t="shared" si="101"/>
        <v>0</v>
      </c>
      <c r="E668" s="293"/>
      <c r="F668" s="294">
        <v>0</v>
      </c>
    </row>
    <row r="669" s="254" customFormat="1" ht="20.1" customHeight="1" spans="1:6">
      <c r="A669" s="274">
        <v>2101803</v>
      </c>
      <c r="B669" s="291" t="s">
        <v>100</v>
      </c>
      <c r="C669" s="292">
        <v>0</v>
      </c>
      <c r="D669" s="292">
        <f t="shared" si="101"/>
        <v>0</v>
      </c>
      <c r="E669" s="293"/>
      <c r="F669" s="294">
        <v>0</v>
      </c>
    </row>
    <row r="670" s="254" customFormat="1" ht="20.1" customHeight="1" spans="1:6">
      <c r="A670" s="274">
        <v>2101899</v>
      </c>
      <c r="B670" s="291" t="s">
        <v>579</v>
      </c>
      <c r="C670" s="292">
        <v>0</v>
      </c>
      <c r="D670" s="292">
        <f t="shared" si="101"/>
        <v>0</v>
      </c>
      <c r="E670" s="293"/>
      <c r="F670" s="294">
        <v>0</v>
      </c>
    </row>
    <row r="671" s="254" customFormat="1" ht="20.1" customHeight="1" spans="1:6">
      <c r="A671" s="274">
        <v>21019</v>
      </c>
      <c r="B671" s="287" t="s">
        <v>580</v>
      </c>
      <c r="C671" s="288">
        <f>SUM(C672:C673)</f>
        <v>0</v>
      </c>
      <c r="D671" s="288">
        <f>SUM(D672:D673)</f>
        <v>0</v>
      </c>
      <c r="E671" s="289"/>
      <c r="F671" s="290">
        <v>0</v>
      </c>
    </row>
    <row r="672" s="254" customFormat="1" ht="20.1" customHeight="1" spans="1:6">
      <c r="A672" s="274">
        <v>2101901</v>
      </c>
      <c r="B672" s="291" t="s">
        <v>581</v>
      </c>
      <c r="C672" s="292"/>
      <c r="D672" s="292"/>
      <c r="E672" s="293"/>
      <c r="F672" s="294"/>
    </row>
    <row r="673" s="254" customFormat="1" ht="20.1" customHeight="1" spans="1:6">
      <c r="A673" s="274">
        <v>2101999</v>
      </c>
      <c r="B673" s="291" t="s">
        <v>582</v>
      </c>
      <c r="C673" s="292"/>
      <c r="D673" s="292"/>
      <c r="E673" s="293"/>
      <c r="F673" s="294"/>
    </row>
    <row r="674" s="254" customFormat="1" ht="20.1" customHeight="1" spans="1:6">
      <c r="A674" s="274">
        <v>21099</v>
      </c>
      <c r="B674" s="287" t="s">
        <v>583</v>
      </c>
      <c r="C674" s="288">
        <f>SUM(C675)</f>
        <v>492</v>
      </c>
      <c r="D674" s="288">
        <f>SUM(D675)</f>
        <v>0</v>
      </c>
      <c r="E674" s="289">
        <f t="shared" ref="E674:E676" si="102">D674/C674</f>
        <v>0</v>
      </c>
      <c r="F674" s="290">
        <v>492</v>
      </c>
    </row>
    <row r="675" s="254" customFormat="1" ht="20.1" customHeight="1" spans="1:6">
      <c r="A675" s="274">
        <v>2109999</v>
      </c>
      <c r="B675" s="291" t="s">
        <v>584</v>
      </c>
      <c r="C675" s="292">
        <v>492</v>
      </c>
      <c r="D675" s="292">
        <f t="shared" ref="D675:D686" si="103">F675-C675</f>
        <v>0</v>
      </c>
      <c r="E675" s="293">
        <f t="shared" si="102"/>
        <v>0</v>
      </c>
      <c r="F675" s="298">
        <v>492</v>
      </c>
    </row>
    <row r="676" s="254" customFormat="1" ht="20.1" customHeight="1" spans="1:6">
      <c r="A676" s="274">
        <v>211</v>
      </c>
      <c r="B676" s="283" t="s">
        <v>585</v>
      </c>
      <c r="C676" s="284">
        <f>SUM(C677,C687,C691,C700,C707,C714,C717,C720,C722,C724,C730,C733,C735,C746)</f>
        <v>31</v>
      </c>
      <c r="D676" s="284">
        <f>SUM(D677,D687,D691,D700,D707,D714,D717,D720,D722,D724,D730,D733,D735,D746)</f>
        <v>404</v>
      </c>
      <c r="E676" s="285">
        <f t="shared" si="102"/>
        <v>13.0322580645161</v>
      </c>
      <c r="F676" s="300">
        <v>435</v>
      </c>
    </row>
    <row r="677" s="254" customFormat="1" ht="20.1" customHeight="1" spans="1:6">
      <c r="A677" s="274">
        <v>21101</v>
      </c>
      <c r="B677" s="287" t="s">
        <v>586</v>
      </c>
      <c r="C677" s="288">
        <f>SUM(C678:C686)</f>
        <v>0</v>
      </c>
      <c r="D677" s="288">
        <f>SUM(D678:D686)</f>
        <v>0</v>
      </c>
      <c r="E677" s="289"/>
      <c r="F677" s="290">
        <v>0</v>
      </c>
    </row>
    <row r="678" s="254" customFormat="1" ht="20.1" customHeight="1" spans="1:6">
      <c r="A678" s="274">
        <v>2110101</v>
      </c>
      <c r="B678" s="291" t="s">
        <v>98</v>
      </c>
      <c r="C678" s="292">
        <v>0</v>
      </c>
      <c r="D678" s="292">
        <f t="shared" si="103"/>
        <v>0</v>
      </c>
      <c r="E678" s="293"/>
      <c r="F678" s="294">
        <v>0</v>
      </c>
    </row>
    <row r="679" s="254" customFormat="1" ht="20.1" customHeight="1" spans="1:6">
      <c r="A679" s="274">
        <v>2110102</v>
      </c>
      <c r="B679" s="291" t="s">
        <v>99</v>
      </c>
      <c r="C679" s="292">
        <v>0</v>
      </c>
      <c r="D679" s="292">
        <f t="shared" si="103"/>
        <v>0</v>
      </c>
      <c r="E679" s="293"/>
      <c r="F679" s="294">
        <v>0</v>
      </c>
    </row>
    <row r="680" s="254" customFormat="1" ht="20.1" customHeight="1" spans="1:6">
      <c r="A680" s="274">
        <v>2110103</v>
      </c>
      <c r="B680" s="291" t="s">
        <v>100</v>
      </c>
      <c r="C680" s="292">
        <v>0</v>
      </c>
      <c r="D680" s="292">
        <f t="shared" si="103"/>
        <v>0</v>
      </c>
      <c r="E680" s="293"/>
      <c r="F680" s="294">
        <v>0</v>
      </c>
    </row>
    <row r="681" s="254" customFormat="1" ht="20.1" customHeight="1" spans="1:6">
      <c r="A681" s="274">
        <v>2110104</v>
      </c>
      <c r="B681" s="291" t="s">
        <v>587</v>
      </c>
      <c r="C681" s="292">
        <v>0</v>
      </c>
      <c r="D681" s="292">
        <f t="shared" si="103"/>
        <v>0</v>
      </c>
      <c r="E681" s="293"/>
      <c r="F681" s="294">
        <v>0</v>
      </c>
    </row>
    <row r="682" s="254" customFormat="1" ht="20.1" customHeight="1" spans="1:6">
      <c r="A682" s="274">
        <v>2110105</v>
      </c>
      <c r="B682" s="291" t="s">
        <v>588</v>
      </c>
      <c r="C682" s="292">
        <v>0</v>
      </c>
      <c r="D682" s="292">
        <f t="shared" si="103"/>
        <v>0</v>
      </c>
      <c r="E682" s="293"/>
      <c r="F682" s="294">
        <v>0</v>
      </c>
    </row>
    <row r="683" s="254" customFormat="1" ht="20.1" customHeight="1" spans="1:6">
      <c r="A683" s="274">
        <v>2110106</v>
      </c>
      <c r="B683" s="291" t="s">
        <v>589</v>
      </c>
      <c r="C683" s="292">
        <v>0</v>
      </c>
      <c r="D683" s="292">
        <f t="shared" si="103"/>
        <v>0</v>
      </c>
      <c r="E683" s="293"/>
      <c r="F683" s="294">
        <v>0</v>
      </c>
    </row>
    <row r="684" s="254" customFormat="1" ht="20.1" customHeight="1" spans="1:6">
      <c r="A684" s="274">
        <v>2110107</v>
      </c>
      <c r="B684" s="291" t="s">
        <v>590</v>
      </c>
      <c r="C684" s="292">
        <v>0</v>
      </c>
      <c r="D684" s="292">
        <f t="shared" si="103"/>
        <v>0</v>
      </c>
      <c r="E684" s="293"/>
      <c r="F684" s="294">
        <v>0</v>
      </c>
    </row>
    <row r="685" s="254" customFormat="1" ht="20.1" customHeight="1" spans="1:6">
      <c r="A685" s="274">
        <v>2110108</v>
      </c>
      <c r="B685" s="291" t="s">
        <v>591</v>
      </c>
      <c r="C685" s="292">
        <v>0</v>
      </c>
      <c r="D685" s="292">
        <f t="shared" si="103"/>
        <v>0</v>
      </c>
      <c r="E685" s="293"/>
      <c r="F685" s="294">
        <v>0</v>
      </c>
    </row>
    <row r="686" s="254" customFormat="1" ht="20.1" customHeight="1" spans="1:6">
      <c r="A686" s="274">
        <v>2110199</v>
      </c>
      <c r="B686" s="291" t="s">
        <v>592</v>
      </c>
      <c r="C686" s="292">
        <v>0</v>
      </c>
      <c r="D686" s="292">
        <f t="shared" si="103"/>
        <v>0</v>
      </c>
      <c r="E686" s="293"/>
      <c r="F686" s="294">
        <v>0</v>
      </c>
    </row>
    <row r="687" s="254" customFormat="1" ht="20.1" customHeight="1" spans="1:6">
      <c r="A687" s="274">
        <v>21102</v>
      </c>
      <c r="B687" s="287" t="s">
        <v>593</v>
      </c>
      <c r="C687" s="288">
        <f>SUM(C688:C690)</f>
        <v>0</v>
      </c>
      <c r="D687" s="288">
        <f>SUM(D688:D690)</f>
        <v>0</v>
      </c>
      <c r="E687" s="289"/>
      <c r="F687" s="290">
        <v>0</v>
      </c>
    </row>
    <row r="688" s="254" customFormat="1" ht="20.1" customHeight="1" spans="1:6">
      <c r="A688" s="274">
        <v>2110203</v>
      </c>
      <c r="B688" s="291" t="s">
        <v>594</v>
      </c>
      <c r="C688" s="292">
        <v>0</v>
      </c>
      <c r="D688" s="292">
        <f t="shared" ref="D688:D690" si="104">F688-C688</f>
        <v>0</v>
      </c>
      <c r="E688" s="293"/>
      <c r="F688" s="294">
        <v>0</v>
      </c>
    </row>
    <row r="689" s="254" customFormat="1" ht="20.1" customHeight="1" spans="1:6">
      <c r="A689" s="274">
        <v>2110204</v>
      </c>
      <c r="B689" s="291" t="s">
        <v>595</v>
      </c>
      <c r="C689" s="292">
        <v>0</v>
      </c>
      <c r="D689" s="292">
        <f t="shared" si="104"/>
        <v>0</v>
      </c>
      <c r="E689" s="293"/>
      <c r="F689" s="294">
        <v>0</v>
      </c>
    </row>
    <row r="690" s="254" customFormat="1" ht="20.1" customHeight="1" spans="1:6">
      <c r="A690" s="274">
        <v>2110299</v>
      </c>
      <c r="B690" s="291" t="s">
        <v>596</v>
      </c>
      <c r="C690" s="292">
        <v>0</v>
      </c>
      <c r="D690" s="292">
        <f t="shared" si="104"/>
        <v>0</v>
      </c>
      <c r="E690" s="293"/>
      <c r="F690" s="294">
        <v>0</v>
      </c>
    </row>
    <row r="691" s="254" customFormat="1" ht="20.1" customHeight="1" spans="1:6">
      <c r="A691" s="274">
        <v>21103</v>
      </c>
      <c r="B691" s="287" t="s">
        <v>597</v>
      </c>
      <c r="C691" s="288">
        <f>SUM(C692:C699)</f>
        <v>26</v>
      </c>
      <c r="D691" s="288">
        <f>SUM(D692:D699)</f>
        <v>-12</v>
      </c>
      <c r="E691" s="289">
        <f>D691/C691</f>
        <v>-0.461538461538462</v>
      </c>
      <c r="F691" s="290">
        <v>14</v>
      </c>
    </row>
    <row r="692" s="254" customFormat="1" ht="20.1" customHeight="1" spans="1:6">
      <c r="A692" s="274">
        <v>2110301</v>
      </c>
      <c r="B692" s="291" t="s">
        <v>598</v>
      </c>
      <c r="C692" s="292">
        <v>0</v>
      </c>
      <c r="D692" s="292">
        <f t="shared" ref="D692:D699" si="105">F692-C692</f>
        <v>0</v>
      </c>
      <c r="E692" s="293"/>
      <c r="F692" s="294">
        <v>0</v>
      </c>
    </row>
    <row r="693" s="254" customFormat="1" ht="20.1" customHeight="1" spans="1:6">
      <c r="A693" s="274">
        <v>2110302</v>
      </c>
      <c r="B693" s="291" t="s">
        <v>599</v>
      </c>
      <c r="C693" s="292">
        <v>26</v>
      </c>
      <c r="D693" s="292">
        <f t="shared" si="105"/>
        <v>-12</v>
      </c>
      <c r="E693" s="293">
        <f>D693/C693</f>
        <v>-0.461538461538462</v>
      </c>
      <c r="F693" s="294">
        <v>14</v>
      </c>
    </row>
    <row r="694" s="254" customFormat="1" ht="20.1" customHeight="1" spans="1:6">
      <c r="A694" s="274">
        <v>2110303</v>
      </c>
      <c r="B694" s="291" t="s">
        <v>600</v>
      </c>
      <c r="C694" s="292">
        <v>0</v>
      </c>
      <c r="D694" s="292">
        <f t="shared" si="105"/>
        <v>0</v>
      </c>
      <c r="E694" s="293"/>
      <c r="F694" s="294">
        <v>0</v>
      </c>
    </row>
    <row r="695" s="254" customFormat="1" ht="20.1" customHeight="1" spans="1:6">
      <c r="A695" s="274">
        <v>2110304</v>
      </c>
      <c r="B695" s="291" t="s">
        <v>601</v>
      </c>
      <c r="C695" s="292">
        <v>0</v>
      </c>
      <c r="D695" s="292">
        <f t="shared" si="105"/>
        <v>0</v>
      </c>
      <c r="E695" s="293"/>
      <c r="F695" s="294">
        <v>0</v>
      </c>
    </row>
    <row r="696" s="254" customFormat="1" ht="20.1" customHeight="1" spans="1:6">
      <c r="A696" s="274">
        <v>2110305</v>
      </c>
      <c r="B696" s="291" t="s">
        <v>602</v>
      </c>
      <c r="C696" s="292">
        <v>0</v>
      </c>
      <c r="D696" s="292">
        <f t="shared" si="105"/>
        <v>0</v>
      </c>
      <c r="E696" s="293"/>
      <c r="F696" s="294">
        <v>0</v>
      </c>
    </row>
    <row r="697" s="254" customFormat="1" ht="20.1" customHeight="1" spans="1:6">
      <c r="A697" s="274">
        <v>2110306</v>
      </c>
      <c r="B697" s="291" t="s">
        <v>603</v>
      </c>
      <c r="C697" s="292">
        <v>0</v>
      </c>
      <c r="D697" s="292">
        <f t="shared" si="105"/>
        <v>0</v>
      </c>
      <c r="E697" s="293"/>
      <c r="F697" s="294">
        <v>0</v>
      </c>
    </row>
    <row r="698" s="254" customFormat="1" ht="20.1" customHeight="1" spans="1:6">
      <c r="A698" s="274">
        <v>2110307</v>
      </c>
      <c r="B698" s="291" t="s">
        <v>604</v>
      </c>
      <c r="C698" s="292">
        <v>0</v>
      </c>
      <c r="D698" s="292">
        <f t="shared" si="105"/>
        <v>0</v>
      </c>
      <c r="E698" s="293"/>
      <c r="F698" s="294">
        <v>0</v>
      </c>
    </row>
    <row r="699" s="254" customFormat="1" ht="20.1" customHeight="1" spans="1:6">
      <c r="A699" s="274">
        <v>2110399</v>
      </c>
      <c r="B699" s="291" t="s">
        <v>605</v>
      </c>
      <c r="C699" s="292">
        <v>0</v>
      </c>
      <c r="D699" s="292">
        <f t="shared" si="105"/>
        <v>0</v>
      </c>
      <c r="E699" s="293"/>
      <c r="F699" s="294">
        <v>0</v>
      </c>
    </row>
    <row r="700" s="254" customFormat="1" ht="20.1" customHeight="1" spans="1:6">
      <c r="A700" s="274">
        <v>21104</v>
      </c>
      <c r="B700" s="287" t="s">
        <v>606</v>
      </c>
      <c r="C700" s="288">
        <f>SUM(C701:C706)</f>
        <v>0</v>
      </c>
      <c r="D700" s="288">
        <f>SUM(D701:D706)</f>
        <v>0</v>
      </c>
      <c r="E700" s="289"/>
      <c r="F700" s="290">
        <v>0</v>
      </c>
    </row>
    <row r="701" s="254" customFormat="1" ht="20.1" customHeight="1" spans="1:6">
      <c r="A701" s="274">
        <v>2110401</v>
      </c>
      <c r="B701" s="291" t="s">
        <v>607</v>
      </c>
      <c r="C701" s="292">
        <v>0</v>
      </c>
      <c r="D701" s="292">
        <f>F701-C701</f>
        <v>0</v>
      </c>
      <c r="E701" s="293"/>
      <c r="F701" s="294">
        <v>0</v>
      </c>
    </row>
    <row r="702" s="254" customFormat="1" ht="20.1" customHeight="1" spans="1:6">
      <c r="A702" s="274">
        <v>2110402</v>
      </c>
      <c r="B702" s="291" t="s">
        <v>608</v>
      </c>
      <c r="C702" s="292">
        <v>0</v>
      </c>
      <c r="D702" s="292">
        <f>F702-C702</f>
        <v>0</v>
      </c>
      <c r="E702" s="293"/>
      <c r="F702" s="294">
        <v>0</v>
      </c>
    </row>
    <row r="703" s="254" customFormat="1" ht="20.1" customHeight="1" spans="1:6">
      <c r="A703" s="274">
        <v>2110404</v>
      </c>
      <c r="B703" s="291" t="s">
        <v>609</v>
      </c>
      <c r="C703" s="292">
        <v>0</v>
      </c>
      <c r="D703" s="292">
        <f>F703-C703</f>
        <v>0</v>
      </c>
      <c r="E703" s="293"/>
      <c r="F703" s="294">
        <v>0</v>
      </c>
    </row>
    <row r="704" s="254" customFormat="1" ht="20.1" customHeight="1" spans="1:6">
      <c r="A704" s="274">
        <v>2110405</v>
      </c>
      <c r="B704" s="291" t="s">
        <v>610</v>
      </c>
      <c r="C704" s="292"/>
      <c r="D704" s="292"/>
      <c r="E704" s="293"/>
      <c r="F704" s="294">
        <v>0</v>
      </c>
    </row>
    <row r="705" s="254" customFormat="1" ht="20.1" customHeight="1" spans="1:6">
      <c r="A705" s="274">
        <v>2110406</v>
      </c>
      <c r="B705" s="291" t="s">
        <v>611</v>
      </c>
      <c r="C705" s="292">
        <v>0</v>
      </c>
      <c r="D705" s="292">
        <f>F705-C705</f>
        <v>0</v>
      </c>
      <c r="E705" s="293"/>
      <c r="F705" s="294">
        <v>0</v>
      </c>
    </row>
    <row r="706" s="254" customFormat="1" ht="20.1" customHeight="1" spans="1:6">
      <c r="A706" s="274">
        <v>2110499</v>
      </c>
      <c r="B706" s="291" t="s">
        <v>612</v>
      </c>
      <c r="C706" s="292">
        <v>0</v>
      </c>
      <c r="D706" s="292">
        <f>F706-C706</f>
        <v>0</v>
      </c>
      <c r="E706" s="293"/>
      <c r="F706" s="294">
        <v>0</v>
      </c>
    </row>
    <row r="707" s="254" customFormat="1" ht="20.1" customHeight="1" spans="1:6">
      <c r="A707" s="274">
        <v>21105</v>
      </c>
      <c r="B707" s="287" t="s">
        <v>613</v>
      </c>
      <c r="C707" s="288">
        <f>SUM(C708:C713)</f>
        <v>0</v>
      </c>
      <c r="D707" s="288">
        <f>SUM(D708:D713)</f>
        <v>396</v>
      </c>
      <c r="E707" s="293"/>
      <c r="F707" s="290">
        <v>396</v>
      </c>
    </row>
    <row r="708" s="254" customFormat="1" ht="20.1" customHeight="1" spans="1:6">
      <c r="A708" s="274">
        <v>2110501</v>
      </c>
      <c r="B708" s="291" t="s">
        <v>614</v>
      </c>
      <c r="C708" s="292">
        <v>0</v>
      </c>
      <c r="D708" s="292">
        <f t="shared" ref="D708:D713" si="106">F708-C708</f>
        <v>0</v>
      </c>
      <c r="E708" s="293"/>
      <c r="F708" s="294">
        <v>0</v>
      </c>
    </row>
    <row r="709" s="254" customFormat="1" ht="20.1" customHeight="1" spans="1:6">
      <c r="A709" s="274">
        <v>2110502</v>
      </c>
      <c r="B709" s="291" t="s">
        <v>615</v>
      </c>
      <c r="C709" s="292">
        <v>0</v>
      </c>
      <c r="D709" s="292">
        <f t="shared" si="106"/>
        <v>0</v>
      </c>
      <c r="E709" s="293"/>
      <c r="F709" s="294">
        <v>0</v>
      </c>
    </row>
    <row r="710" s="254" customFormat="1" ht="20.1" customHeight="1" spans="1:6">
      <c r="A710" s="274">
        <v>2110503</v>
      </c>
      <c r="B710" s="291" t="s">
        <v>616</v>
      </c>
      <c r="C710" s="292">
        <v>0</v>
      </c>
      <c r="D710" s="292">
        <f t="shared" si="106"/>
        <v>0</v>
      </c>
      <c r="E710" s="293"/>
      <c r="F710" s="294">
        <v>0</v>
      </c>
    </row>
    <row r="711" s="254" customFormat="1" ht="20.1" customHeight="1" spans="1:6">
      <c r="A711" s="274">
        <v>2110506</v>
      </c>
      <c r="B711" s="291" t="s">
        <v>617</v>
      </c>
      <c r="C711" s="292">
        <v>0</v>
      </c>
      <c r="D711" s="292">
        <f t="shared" si="106"/>
        <v>0</v>
      </c>
      <c r="E711" s="293"/>
      <c r="F711" s="294">
        <v>0</v>
      </c>
    </row>
    <row r="712" s="254" customFormat="1" ht="20.1" customHeight="1" spans="1:6">
      <c r="A712" s="274">
        <v>2110507</v>
      </c>
      <c r="B712" s="291" t="s">
        <v>618</v>
      </c>
      <c r="C712" s="292">
        <v>0</v>
      </c>
      <c r="D712" s="292">
        <f t="shared" si="106"/>
        <v>0</v>
      </c>
      <c r="E712" s="293"/>
      <c r="F712" s="294">
        <v>0</v>
      </c>
    </row>
    <row r="713" s="254" customFormat="1" ht="20.1" customHeight="1" spans="1:6">
      <c r="A713" s="274">
        <v>2110599</v>
      </c>
      <c r="B713" s="291" t="s">
        <v>619</v>
      </c>
      <c r="C713" s="292">
        <v>0</v>
      </c>
      <c r="D713" s="292">
        <f t="shared" si="106"/>
        <v>396</v>
      </c>
      <c r="E713" s="293"/>
      <c r="F713" s="294">
        <v>396</v>
      </c>
    </row>
    <row r="714" s="254" customFormat="1" ht="20.1" customHeight="1" spans="1:6">
      <c r="A714" s="274">
        <v>21107</v>
      </c>
      <c r="B714" s="287" t="s">
        <v>620</v>
      </c>
      <c r="C714" s="288">
        <f>SUM(C715:C716)</f>
        <v>0</v>
      </c>
      <c r="D714" s="288">
        <f>SUM(D715:D716)</f>
        <v>0</v>
      </c>
      <c r="E714" s="289"/>
      <c r="F714" s="290">
        <v>0</v>
      </c>
    </row>
    <row r="715" s="254" customFormat="1" ht="20.1" customHeight="1" spans="1:6">
      <c r="A715" s="274">
        <v>2110704</v>
      </c>
      <c r="B715" s="291" t="s">
        <v>621</v>
      </c>
      <c r="C715" s="292">
        <v>0</v>
      </c>
      <c r="D715" s="292">
        <f t="shared" ref="D715:D719" si="107">F715-C715</f>
        <v>0</v>
      </c>
      <c r="E715" s="293"/>
      <c r="F715" s="294">
        <v>0</v>
      </c>
    </row>
    <row r="716" s="254" customFormat="1" ht="20.1" customHeight="1" spans="1:6">
      <c r="A716" s="274">
        <v>2110799</v>
      </c>
      <c r="B716" s="291" t="s">
        <v>622</v>
      </c>
      <c r="C716" s="292">
        <v>0</v>
      </c>
      <c r="D716" s="292">
        <f t="shared" si="107"/>
        <v>0</v>
      </c>
      <c r="E716" s="293"/>
      <c r="F716" s="294">
        <v>0</v>
      </c>
    </row>
    <row r="717" s="254" customFormat="1" ht="20.1" customHeight="1" spans="1:6">
      <c r="A717" s="274">
        <v>21108</v>
      </c>
      <c r="B717" s="287" t="s">
        <v>623</v>
      </c>
      <c r="C717" s="288">
        <f>SUM(C718:C719)</f>
        <v>0</v>
      </c>
      <c r="D717" s="288">
        <f>SUM(D718:D719)</f>
        <v>0</v>
      </c>
      <c r="E717" s="289"/>
      <c r="F717" s="290">
        <v>0</v>
      </c>
    </row>
    <row r="718" s="254" customFormat="1" ht="20.1" customHeight="1" spans="1:6">
      <c r="A718" s="274">
        <v>2110804</v>
      </c>
      <c r="B718" s="291" t="s">
        <v>624</v>
      </c>
      <c r="C718" s="292">
        <v>0</v>
      </c>
      <c r="D718" s="292">
        <f t="shared" si="107"/>
        <v>0</v>
      </c>
      <c r="E718" s="293"/>
      <c r="F718" s="294">
        <v>0</v>
      </c>
    </row>
    <row r="719" s="254" customFormat="1" ht="20.1" customHeight="1" spans="1:6">
      <c r="A719" s="274">
        <v>2110899</v>
      </c>
      <c r="B719" s="291" t="s">
        <v>625</v>
      </c>
      <c r="C719" s="292">
        <v>0</v>
      </c>
      <c r="D719" s="292">
        <f t="shared" si="107"/>
        <v>0</v>
      </c>
      <c r="E719" s="293"/>
      <c r="F719" s="294">
        <v>0</v>
      </c>
    </row>
    <row r="720" s="254" customFormat="1" ht="20.1" customHeight="1" spans="1:6">
      <c r="A720" s="274">
        <v>21109</v>
      </c>
      <c r="B720" s="287" t="s">
        <v>626</v>
      </c>
      <c r="C720" s="288">
        <f>SUM(C721)</f>
        <v>0</v>
      </c>
      <c r="D720" s="288">
        <f>SUM(D721)</f>
        <v>0</v>
      </c>
      <c r="E720" s="289"/>
      <c r="F720" s="290">
        <v>0</v>
      </c>
    </row>
    <row r="721" s="254" customFormat="1" ht="20.1" customHeight="1" spans="1:6">
      <c r="A721" s="274">
        <v>2110901</v>
      </c>
      <c r="B721" s="291" t="s">
        <v>627</v>
      </c>
      <c r="C721" s="292">
        <v>0</v>
      </c>
      <c r="D721" s="292">
        <f t="shared" ref="D721:D729" si="108">F721-C721</f>
        <v>0</v>
      </c>
      <c r="E721" s="293"/>
      <c r="F721" s="294">
        <v>0</v>
      </c>
    </row>
    <row r="722" s="254" customFormat="1" ht="20.1" customHeight="1" spans="1:6">
      <c r="A722" s="274">
        <v>21110</v>
      </c>
      <c r="B722" s="287" t="s">
        <v>628</v>
      </c>
      <c r="C722" s="288">
        <f>SUM(C723)</f>
        <v>0</v>
      </c>
      <c r="D722" s="288">
        <f>SUM(D723)</f>
        <v>25</v>
      </c>
      <c r="E722" s="289"/>
      <c r="F722" s="290">
        <v>25</v>
      </c>
    </row>
    <row r="723" s="254" customFormat="1" ht="20.1" customHeight="1" spans="1:6">
      <c r="A723" s="274">
        <v>2111001</v>
      </c>
      <c r="B723" s="291" t="s">
        <v>629</v>
      </c>
      <c r="C723" s="292">
        <v>0</v>
      </c>
      <c r="D723" s="292">
        <f t="shared" si="108"/>
        <v>25</v>
      </c>
      <c r="E723" s="293"/>
      <c r="F723" s="294">
        <v>25</v>
      </c>
    </row>
    <row r="724" s="254" customFormat="1" ht="20.1" customHeight="1" spans="1:6">
      <c r="A724" s="274">
        <v>21111</v>
      </c>
      <c r="B724" s="287" t="s">
        <v>630</v>
      </c>
      <c r="C724" s="288">
        <f>SUM(C725:C729)</f>
        <v>0</v>
      </c>
      <c r="D724" s="288">
        <f>SUM(D725:D729)</f>
        <v>0</v>
      </c>
      <c r="E724" s="289"/>
      <c r="F724" s="290">
        <v>0</v>
      </c>
    </row>
    <row r="725" s="254" customFormat="1" ht="20.1" customHeight="1" spans="1:6">
      <c r="A725" s="274">
        <v>2111101</v>
      </c>
      <c r="B725" s="291" t="s">
        <v>631</v>
      </c>
      <c r="C725" s="292">
        <v>0</v>
      </c>
      <c r="D725" s="292">
        <f t="shared" si="108"/>
        <v>0</v>
      </c>
      <c r="E725" s="293"/>
      <c r="F725" s="294">
        <v>0</v>
      </c>
    </row>
    <row r="726" s="254" customFormat="1" ht="20.1" customHeight="1" spans="1:6">
      <c r="A726" s="274">
        <v>2111102</v>
      </c>
      <c r="B726" s="291" t="s">
        <v>632</v>
      </c>
      <c r="C726" s="292">
        <v>0</v>
      </c>
      <c r="D726" s="292">
        <f t="shared" si="108"/>
        <v>0</v>
      </c>
      <c r="E726" s="293"/>
      <c r="F726" s="294">
        <v>0</v>
      </c>
    </row>
    <row r="727" s="254" customFormat="1" ht="20.1" customHeight="1" spans="1:6">
      <c r="A727" s="274">
        <v>2111103</v>
      </c>
      <c r="B727" s="291" t="s">
        <v>633</v>
      </c>
      <c r="C727" s="292">
        <v>0</v>
      </c>
      <c r="D727" s="292">
        <f t="shared" si="108"/>
        <v>0</v>
      </c>
      <c r="E727" s="293"/>
      <c r="F727" s="294">
        <v>0</v>
      </c>
    </row>
    <row r="728" s="254" customFormat="1" ht="20.1" customHeight="1" spans="1:6">
      <c r="A728" s="274">
        <v>2111104</v>
      </c>
      <c r="B728" s="291" t="s">
        <v>634</v>
      </c>
      <c r="C728" s="292">
        <v>0</v>
      </c>
      <c r="D728" s="292">
        <f t="shared" si="108"/>
        <v>0</v>
      </c>
      <c r="E728" s="293"/>
      <c r="F728" s="294">
        <v>0</v>
      </c>
    </row>
    <row r="729" s="254" customFormat="1" ht="20.1" customHeight="1" spans="1:6">
      <c r="A729" s="274">
        <v>2111199</v>
      </c>
      <c r="B729" s="291" t="s">
        <v>635</v>
      </c>
      <c r="C729" s="292">
        <v>0</v>
      </c>
      <c r="D729" s="292">
        <f t="shared" si="108"/>
        <v>0</v>
      </c>
      <c r="E729" s="293"/>
      <c r="F729" s="294">
        <v>0</v>
      </c>
    </row>
    <row r="730" s="254" customFormat="1" ht="20.1" customHeight="1" spans="1:6">
      <c r="A730" s="274">
        <v>21112</v>
      </c>
      <c r="B730" s="287" t="s">
        <v>636</v>
      </c>
      <c r="C730" s="288">
        <f>SUM(C731:C732)</f>
        <v>0</v>
      </c>
      <c r="D730" s="288">
        <f>SUM(D731:D732)</f>
        <v>0</v>
      </c>
      <c r="E730" s="289"/>
      <c r="F730" s="290">
        <v>0</v>
      </c>
    </row>
    <row r="731" s="254" customFormat="1" ht="20.1" customHeight="1" spans="1:6">
      <c r="A731" s="274">
        <v>2111201</v>
      </c>
      <c r="B731" s="291" t="s">
        <v>637</v>
      </c>
      <c r="C731" s="292">
        <v>0</v>
      </c>
      <c r="D731" s="292">
        <f>F731-C731</f>
        <v>0</v>
      </c>
      <c r="E731" s="293"/>
      <c r="F731" s="294">
        <v>0</v>
      </c>
    </row>
    <row r="732" s="254" customFormat="1" ht="20.1" customHeight="1" spans="1:6">
      <c r="A732" s="274">
        <v>2111299</v>
      </c>
      <c r="B732" s="291" t="s">
        <v>638</v>
      </c>
      <c r="C732" s="292"/>
      <c r="D732" s="292"/>
      <c r="E732" s="293"/>
      <c r="F732" s="294">
        <v>0</v>
      </c>
    </row>
    <row r="733" s="254" customFormat="1" ht="20.1" customHeight="1" spans="1:6">
      <c r="A733" s="274">
        <v>21113</v>
      </c>
      <c r="B733" s="287" t="s">
        <v>639</v>
      </c>
      <c r="C733" s="288">
        <f>SUM(C734)</f>
        <v>0</v>
      </c>
      <c r="D733" s="288">
        <f>SUM(D734)</f>
        <v>0</v>
      </c>
      <c r="E733" s="289"/>
      <c r="F733" s="290">
        <v>0</v>
      </c>
    </row>
    <row r="734" s="254" customFormat="1" ht="20.1" customHeight="1" spans="1:6">
      <c r="A734" s="274">
        <v>2111301</v>
      </c>
      <c r="B734" s="291" t="s">
        <v>640</v>
      </c>
      <c r="C734" s="292">
        <v>0</v>
      </c>
      <c r="D734" s="292">
        <f t="shared" ref="D733:D745" si="109">F734-C734</f>
        <v>0</v>
      </c>
      <c r="E734" s="293"/>
      <c r="F734" s="294">
        <v>0</v>
      </c>
    </row>
    <row r="735" s="254" customFormat="1" ht="20.1" customHeight="1" spans="1:6">
      <c r="A735" s="274">
        <v>21114</v>
      </c>
      <c r="B735" s="287" t="s">
        <v>641</v>
      </c>
      <c r="C735" s="288">
        <f>SUM(C736:C745)</f>
        <v>0</v>
      </c>
      <c r="D735" s="288">
        <f>SUM(D736:D745)</f>
        <v>0</v>
      </c>
      <c r="E735" s="289"/>
      <c r="F735" s="290">
        <v>0</v>
      </c>
    </row>
    <row r="736" s="254" customFormat="1" ht="20.1" customHeight="1" spans="1:6">
      <c r="A736" s="274">
        <v>2111401</v>
      </c>
      <c r="B736" s="291" t="s">
        <v>98</v>
      </c>
      <c r="C736" s="292">
        <v>0</v>
      </c>
      <c r="D736" s="292">
        <f t="shared" si="109"/>
        <v>0</v>
      </c>
      <c r="E736" s="293"/>
      <c r="F736" s="294">
        <v>0</v>
      </c>
    </row>
    <row r="737" s="254" customFormat="1" ht="20.1" customHeight="1" spans="1:6">
      <c r="A737" s="274">
        <v>2111402</v>
      </c>
      <c r="B737" s="291" t="s">
        <v>99</v>
      </c>
      <c r="C737" s="292">
        <v>0</v>
      </c>
      <c r="D737" s="292">
        <f t="shared" si="109"/>
        <v>0</v>
      </c>
      <c r="E737" s="293"/>
      <c r="F737" s="294">
        <v>0</v>
      </c>
    </row>
    <row r="738" s="254" customFormat="1" ht="20.1" customHeight="1" spans="1:6">
      <c r="A738" s="274">
        <v>2111403</v>
      </c>
      <c r="B738" s="291" t="s">
        <v>100</v>
      </c>
      <c r="C738" s="292">
        <v>0</v>
      </c>
      <c r="D738" s="292">
        <f t="shared" si="109"/>
        <v>0</v>
      </c>
      <c r="E738" s="293"/>
      <c r="F738" s="294">
        <v>0</v>
      </c>
    </row>
    <row r="739" s="254" customFormat="1" ht="20.1" customHeight="1" spans="1:6">
      <c r="A739" s="274">
        <v>2111406</v>
      </c>
      <c r="B739" s="291" t="s">
        <v>642</v>
      </c>
      <c r="C739" s="292">
        <v>0</v>
      </c>
      <c r="D739" s="292">
        <f t="shared" si="109"/>
        <v>0</v>
      </c>
      <c r="E739" s="293"/>
      <c r="F739" s="294">
        <v>0</v>
      </c>
    </row>
    <row r="740" s="254" customFormat="1" ht="20.1" customHeight="1" spans="1:6">
      <c r="A740" s="274">
        <v>2111407</v>
      </c>
      <c r="B740" s="291" t="s">
        <v>643</v>
      </c>
      <c r="C740" s="292">
        <v>0</v>
      </c>
      <c r="D740" s="292">
        <f t="shared" si="109"/>
        <v>0</v>
      </c>
      <c r="E740" s="293"/>
      <c r="F740" s="294">
        <v>0</v>
      </c>
    </row>
    <row r="741" s="254" customFormat="1" ht="20.1" customHeight="1" spans="1:6">
      <c r="A741" s="274">
        <v>2111408</v>
      </c>
      <c r="B741" s="291" t="s">
        <v>644</v>
      </c>
      <c r="C741" s="292">
        <v>0</v>
      </c>
      <c r="D741" s="292">
        <f t="shared" si="109"/>
        <v>0</v>
      </c>
      <c r="E741" s="293"/>
      <c r="F741" s="294">
        <v>0</v>
      </c>
    </row>
    <row r="742" s="254" customFormat="1" ht="20.1" customHeight="1" spans="1:6">
      <c r="A742" s="274">
        <v>2111411</v>
      </c>
      <c r="B742" s="291" t="s">
        <v>138</v>
      </c>
      <c r="C742" s="292">
        <v>0</v>
      </c>
      <c r="D742" s="292">
        <f t="shared" si="109"/>
        <v>0</v>
      </c>
      <c r="E742" s="293"/>
      <c r="F742" s="294">
        <v>0</v>
      </c>
    </row>
    <row r="743" s="254" customFormat="1" ht="20.1" customHeight="1" spans="1:6">
      <c r="A743" s="274">
        <v>2111413</v>
      </c>
      <c r="B743" s="291" t="s">
        <v>645</v>
      </c>
      <c r="C743" s="292">
        <v>0</v>
      </c>
      <c r="D743" s="292">
        <f t="shared" si="109"/>
        <v>0</v>
      </c>
      <c r="E743" s="293"/>
      <c r="F743" s="294">
        <v>0</v>
      </c>
    </row>
    <row r="744" s="254" customFormat="1" ht="20.1" customHeight="1" spans="1:6">
      <c r="A744" s="274">
        <v>2111450</v>
      </c>
      <c r="B744" s="291" t="s">
        <v>107</v>
      </c>
      <c r="C744" s="292">
        <v>0</v>
      </c>
      <c r="D744" s="292">
        <f t="shared" si="109"/>
        <v>0</v>
      </c>
      <c r="E744" s="293"/>
      <c r="F744" s="294">
        <v>0</v>
      </c>
    </row>
    <row r="745" s="254" customFormat="1" ht="20.1" customHeight="1" spans="1:6">
      <c r="A745" s="274">
        <v>2111499</v>
      </c>
      <c r="B745" s="291" t="s">
        <v>646</v>
      </c>
      <c r="C745" s="292">
        <v>0</v>
      </c>
      <c r="D745" s="292">
        <f t="shared" si="109"/>
        <v>0</v>
      </c>
      <c r="E745" s="293"/>
      <c r="F745" s="294">
        <v>0</v>
      </c>
    </row>
    <row r="746" s="254" customFormat="1" ht="20.1" customHeight="1" spans="1:6">
      <c r="A746" s="274">
        <v>21199</v>
      </c>
      <c r="B746" s="287" t="s">
        <v>647</v>
      </c>
      <c r="C746" s="288">
        <f>SUM(C747)</f>
        <v>5</v>
      </c>
      <c r="D746" s="288">
        <f>SUM(D747)</f>
        <v>-5</v>
      </c>
      <c r="E746" s="289">
        <f t="shared" ref="E746:E759" si="110">D746/C746</f>
        <v>-1</v>
      </c>
      <c r="F746" s="290">
        <v>0</v>
      </c>
    </row>
    <row r="747" s="254" customFormat="1" ht="20.1" customHeight="1" spans="1:6">
      <c r="A747" s="274">
        <v>2119999</v>
      </c>
      <c r="B747" s="291" t="s">
        <v>648</v>
      </c>
      <c r="C747" s="292">
        <v>5</v>
      </c>
      <c r="D747" s="292">
        <f t="shared" ref="D747:D759" si="111">F747-C747</f>
        <v>-5</v>
      </c>
      <c r="E747" s="293">
        <f t="shared" si="110"/>
        <v>-1</v>
      </c>
      <c r="F747" s="294">
        <v>0</v>
      </c>
    </row>
    <row r="748" s="254" customFormat="1" ht="20.1" customHeight="1" spans="1:6">
      <c r="A748" s="274">
        <v>212</v>
      </c>
      <c r="B748" s="283" t="s">
        <v>649</v>
      </c>
      <c r="C748" s="284">
        <f>SUM(C749,C760,C762,C765,C767,C769)</f>
        <v>14114</v>
      </c>
      <c r="D748" s="284">
        <f>SUM(D749,D760,D762,D765,D767,D769)</f>
        <v>0</v>
      </c>
      <c r="E748" s="285">
        <f t="shared" si="110"/>
        <v>0</v>
      </c>
      <c r="F748" s="296">
        <v>14114</v>
      </c>
    </row>
    <row r="749" s="254" customFormat="1" ht="20.1" customHeight="1" spans="1:6">
      <c r="A749" s="274">
        <v>21201</v>
      </c>
      <c r="B749" s="287" t="s">
        <v>650</v>
      </c>
      <c r="C749" s="288">
        <f>SUM(C750:C759)</f>
        <v>1365</v>
      </c>
      <c r="D749" s="288">
        <f>SUM(D750:D759)</f>
        <v>0</v>
      </c>
      <c r="E749" s="289">
        <f t="shared" si="110"/>
        <v>0</v>
      </c>
      <c r="F749" s="290">
        <v>1365</v>
      </c>
    </row>
    <row r="750" s="254" customFormat="1" ht="20.1" customHeight="1" spans="1:6">
      <c r="A750" s="274">
        <v>2120101</v>
      </c>
      <c r="B750" s="291" t="s">
        <v>98</v>
      </c>
      <c r="C750" s="292">
        <v>854</v>
      </c>
      <c r="D750" s="292">
        <f t="shared" si="111"/>
        <v>0</v>
      </c>
      <c r="E750" s="293">
        <f t="shared" si="110"/>
        <v>0</v>
      </c>
      <c r="F750" s="294">
        <v>854</v>
      </c>
    </row>
    <row r="751" s="254" customFormat="1" ht="20.1" customHeight="1" spans="1:6">
      <c r="A751" s="274">
        <v>2120102</v>
      </c>
      <c r="B751" s="291" t="s">
        <v>99</v>
      </c>
      <c r="C751" s="292">
        <v>0</v>
      </c>
      <c r="D751" s="292">
        <f t="shared" si="111"/>
        <v>0</v>
      </c>
      <c r="E751" s="293"/>
      <c r="F751" s="294">
        <v>0</v>
      </c>
    </row>
    <row r="752" s="254" customFormat="1" ht="20.1" customHeight="1" spans="1:6">
      <c r="A752" s="274">
        <v>2120103</v>
      </c>
      <c r="B752" s="291" t="s">
        <v>100</v>
      </c>
      <c r="C752" s="292">
        <v>29</v>
      </c>
      <c r="D752" s="292">
        <f t="shared" si="111"/>
        <v>0</v>
      </c>
      <c r="E752" s="293">
        <f t="shared" si="110"/>
        <v>0</v>
      </c>
      <c r="F752" s="294">
        <v>29</v>
      </c>
    </row>
    <row r="753" s="254" customFormat="1" ht="20.1" customHeight="1" spans="1:6">
      <c r="A753" s="274">
        <v>2120104</v>
      </c>
      <c r="B753" s="291" t="s">
        <v>651</v>
      </c>
      <c r="C753" s="292">
        <v>0</v>
      </c>
      <c r="D753" s="292">
        <f t="shared" si="111"/>
        <v>0</v>
      </c>
      <c r="E753" s="293"/>
      <c r="F753" s="294">
        <v>0</v>
      </c>
    </row>
    <row r="754" s="254" customFormat="1" ht="20.1" customHeight="1" spans="1:6">
      <c r="A754" s="274">
        <v>2120105</v>
      </c>
      <c r="B754" s="291" t="s">
        <v>652</v>
      </c>
      <c r="C754" s="292">
        <v>0</v>
      </c>
      <c r="D754" s="292">
        <f t="shared" si="111"/>
        <v>0</v>
      </c>
      <c r="E754" s="293"/>
      <c r="F754" s="294">
        <v>0</v>
      </c>
    </row>
    <row r="755" s="254" customFormat="1" ht="20.1" customHeight="1" spans="1:6">
      <c r="A755" s="274">
        <v>2120106</v>
      </c>
      <c r="B755" s="291" t="s">
        <v>653</v>
      </c>
      <c r="C755" s="292">
        <v>0</v>
      </c>
      <c r="D755" s="292">
        <f t="shared" si="111"/>
        <v>0</v>
      </c>
      <c r="E755" s="293"/>
      <c r="F755" s="294">
        <v>0</v>
      </c>
    </row>
    <row r="756" s="254" customFormat="1" ht="20.1" customHeight="1" spans="1:6">
      <c r="A756" s="274">
        <v>2120107</v>
      </c>
      <c r="B756" s="291" t="s">
        <v>654</v>
      </c>
      <c r="C756" s="292">
        <v>0</v>
      </c>
      <c r="D756" s="292">
        <f t="shared" si="111"/>
        <v>0</v>
      </c>
      <c r="E756" s="293"/>
      <c r="F756" s="294">
        <v>0</v>
      </c>
    </row>
    <row r="757" s="254" customFormat="1" ht="20.1" customHeight="1" spans="1:6">
      <c r="A757" s="274">
        <v>2120109</v>
      </c>
      <c r="B757" s="291" t="s">
        <v>655</v>
      </c>
      <c r="C757" s="292">
        <v>0</v>
      </c>
      <c r="D757" s="292">
        <f t="shared" si="111"/>
        <v>0</v>
      </c>
      <c r="E757" s="293"/>
      <c r="F757" s="294">
        <v>0</v>
      </c>
    </row>
    <row r="758" s="254" customFormat="1" ht="20.1" customHeight="1" spans="1:6">
      <c r="A758" s="274">
        <v>2120110</v>
      </c>
      <c r="B758" s="291" t="s">
        <v>656</v>
      </c>
      <c r="C758" s="292">
        <v>0</v>
      </c>
      <c r="D758" s="292">
        <f t="shared" si="111"/>
        <v>0</v>
      </c>
      <c r="E758" s="293"/>
      <c r="F758" s="294">
        <v>0</v>
      </c>
    </row>
    <row r="759" s="254" customFormat="1" ht="20.1" customHeight="1" spans="1:6">
      <c r="A759" s="274">
        <v>2120199</v>
      </c>
      <c r="B759" s="291" t="s">
        <v>657</v>
      </c>
      <c r="C759" s="292">
        <v>482</v>
      </c>
      <c r="D759" s="292">
        <f t="shared" si="111"/>
        <v>0</v>
      </c>
      <c r="E759" s="293">
        <f t="shared" si="110"/>
        <v>0</v>
      </c>
      <c r="F759" s="294">
        <v>482</v>
      </c>
    </row>
    <row r="760" s="254" customFormat="1" ht="20.1" customHeight="1" spans="1:6">
      <c r="A760" s="274">
        <v>21202</v>
      </c>
      <c r="B760" s="287" t="s">
        <v>658</v>
      </c>
      <c r="C760" s="288">
        <f>SUM(C761)</f>
        <v>0</v>
      </c>
      <c r="D760" s="288">
        <f>SUM(D761)</f>
        <v>0</v>
      </c>
      <c r="E760" s="289"/>
      <c r="F760" s="290">
        <v>0</v>
      </c>
    </row>
    <row r="761" s="254" customFormat="1" ht="20.1" customHeight="1" spans="1:6">
      <c r="A761" s="274">
        <v>2120201</v>
      </c>
      <c r="B761" s="291" t="s">
        <v>659</v>
      </c>
      <c r="C761" s="292">
        <v>0</v>
      </c>
      <c r="D761" s="292">
        <f t="shared" ref="D761:D764" si="112">F761-C761</f>
        <v>0</v>
      </c>
      <c r="E761" s="293"/>
      <c r="F761" s="294">
        <v>0</v>
      </c>
    </row>
    <row r="762" s="254" customFormat="1" ht="20.1" customHeight="1" spans="1:6">
      <c r="A762" s="274">
        <v>21203</v>
      </c>
      <c r="B762" s="287" t="s">
        <v>660</v>
      </c>
      <c r="C762" s="288">
        <f>SUM(C763:C764)</f>
        <v>620</v>
      </c>
      <c r="D762" s="288">
        <f>SUM(D763:D764)</f>
        <v>0</v>
      </c>
      <c r="E762" s="289">
        <f t="shared" ref="E761:E764" si="113">D762/C762</f>
        <v>0</v>
      </c>
      <c r="F762" s="290">
        <v>620</v>
      </c>
    </row>
    <row r="763" s="254" customFormat="1" ht="20.1" customHeight="1" spans="1:6">
      <c r="A763" s="274">
        <v>2120303</v>
      </c>
      <c r="B763" s="291" t="s">
        <v>661</v>
      </c>
      <c r="C763" s="292">
        <v>620</v>
      </c>
      <c r="D763" s="292">
        <f t="shared" si="112"/>
        <v>0</v>
      </c>
      <c r="E763" s="293">
        <f t="shared" si="113"/>
        <v>0</v>
      </c>
      <c r="F763" s="294">
        <v>620</v>
      </c>
    </row>
    <row r="764" s="254" customFormat="1" ht="20.1" customHeight="1" spans="1:6">
      <c r="A764" s="274">
        <v>2120399</v>
      </c>
      <c r="B764" s="291" t="s">
        <v>662</v>
      </c>
      <c r="C764" s="292">
        <v>0</v>
      </c>
      <c r="D764" s="292">
        <f t="shared" si="112"/>
        <v>0</v>
      </c>
      <c r="E764" s="293"/>
      <c r="F764" s="294">
        <v>0</v>
      </c>
    </row>
    <row r="765" s="254" customFormat="1" ht="20.1" customHeight="1" spans="1:6">
      <c r="A765" s="274">
        <v>21205</v>
      </c>
      <c r="B765" s="287" t="s">
        <v>663</v>
      </c>
      <c r="C765" s="288">
        <f t="shared" ref="C765:C769" si="114">SUM(C766)</f>
        <v>0</v>
      </c>
      <c r="D765" s="288">
        <f t="shared" ref="D765:D769" si="115">SUM(D766)</f>
        <v>0</v>
      </c>
      <c r="E765" s="289"/>
      <c r="F765" s="290">
        <v>0</v>
      </c>
    </row>
    <row r="766" s="254" customFormat="1" ht="20.1" customHeight="1" spans="1:6">
      <c r="A766" s="274">
        <v>2120501</v>
      </c>
      <c r="B766" s="291" t="s">
        <v>664</v>
      </c>
      <c r="C766" s="292"/>
      <c r="D766" s="292">
        <f t="shared" ref="D766:D770" si="116">F766-C766</f>
        <v>0</v>
      </c>
      <c r="E766" s="293"/>
      <c r="F766" s="294"/>
    </row>
    <row r="767" s="254" customFormat="1" ht="20.1" customHeight="1" spans="1:6">
      <c r="A767" s="274">
        <v>21206</v>
      </c>
      <c r="B767" s="287" t="s">
        <v>665</v>
      </c>
      <c r="C767" s="288">
        <f t="shared" si="114"/>
        <v>0</v>
      </c>
      <c r="D767" s="288">
        <f t="shared" si="115"/>
        <v>0</v>
      </c>
      <c r="E767" s="289"/>
      <c r="F767" s="290">
        <v>0</v>
      </c>
    </row>
    <row r="768" s="254" customFormat="1" ht="20.1" customHeight="1" spans="1:6">
      <c r="A768" s="274">
        <v>2120601</v>
      </c>
      <c r="B768" s="291" t="s">
        <v>666</v>
      </c>
      <c r="C768" s="292">
        <v>0</v>
      </c>
      <c r="D768" s="292">
        <f t="shared" si="116"/>
        <v>0</v>
      </c>
      <c r="E768" s="293"/>
      <c r="F768" s="294">
        <v>0</v>
      </c>
    </row>
    <row r="769" s="254" customFormat="1" ht="20.1" customHeight="1" spans="1:6">
      <c r="A769" s="274">
        <v>21299</v>
      </c>
      <c r="B769" s="287" t="s">
        <v>667</v>
      </c>
      <c r="C769" s="288">
        <f t="shared" si="114"/>
        <v>12129</v>
      </c>
      <c r="D769" s="288">
        <f t="shared" si="115"/>
        <v>0</v>
      </c>
      <c r="E769" s="289">
        <f t="shared" ref="E765:E799" si="117">D769/C769</f>
        <v>0</v>
      </c>
      <c r="F769" s="290">
        <v>12129</v>
      </c>
    </row>
    <row r="770" s="254" customFormat="1" ht="20.1" customHeight="1" spans="1:6">
      <c r="A770" s="274">
        <v>2129999</v>
      </c>
      <c r="B770" s="291" t="s">
        <v>668</v>
      </c>
      <c r="C770" s="292">
        <v>12129</v>
      </c>
      <c r="D770" s="292">
        <f t="shared" si="116"/>
        <v>0</v>
      </c>
      <c r="E770" s="293">
        <f t="shared" si="117"/>
        <v>0</v>
      </c>
      <c r="F770" s="294">
        <v>12129</v>
      </c>
    </row>
    <row r="771" s="254" customFormat="1" ht="20.1" customHeight="1" spans="1:6">
      <c r="A771" s="274">
        <v>213</v>
      </c>
      <c r="B771" s="283" t="s">
        <v>669</v>
      </c>
      <c r="C771" s="284">
        <f>SUM(C772,C798,C821,C849,C856,C862,C868,C871)</f>
        <v>64938</v>
      </c>
      <c r="D771" s="284">
        <f>SUM(D772,D798,D821,D849,D856,D862,D868,D871)</f>
        <v>0</v>
      </c>
      <c r="E771" s="285">
        <f t="shared" si="117"/>
        <v>0</v>
      </c>
      <c r="F771" s="296">
        <v>64938</v>
      </c>
    </row>
    <row r="772" s="254" customFormat="1" ht="20.1" customHeight="1" spans="1:6">
      <c r="A772" s="274">
        <v>21301</v>
      </c>
      <c r="B772" s="287" t="s">
        <v>670</v>
      </c>
      <c r="C772" s="288">
        <f>SUM(C773:C797)</f>
        <v>26070</v>
      </c>
      <c r="D772" s="288">
        <f>SUM(D773:D797)</f>
        <v>0</v>
      </c>
      <c r="E772" s="289">
        <f t="shared" si="117"/>
        <v>0</v>
      </c>
      <c r="F772" s="290">
        <v>26070</v>
      </c>
    </row>
    <row r="773" s="254" customFormat="1" ht="20.1" customHeight="1" spans="1:6">
      <c r="A773" s="274">
        <v>2130101</v>
      </c>
      <c r="B773" s="291" t="s">
        <v>98</v>
      </c>
      <c r="C773" s="292">
        <v>13824</v>
      </c>
      <c r="D773" s="292">
        <f t="shared" ref="D773:D797" si="118">F773-C773</f>
        <v>0</v>
      </c>
      <c r="E773" s="293">
        <f t="shared" si="117"/>
        <v>0</v>
      </c>
      <c r="F773" s="294">
        <v>13824</v>
      </c>
    </row>
    <row r="774" s="254" customFormat="1" ht="20.1" customHeight="1" spans="1:6">
      <c r="A774" s="274">
        <v>2130102</v>
      </c>
      <c r="B774" s="291" t="s">
        <v>99</v>
      </c>
      <c r="C774" s="292">
        <v>22</v>
      </c>
      <c r="D774" s="292">
        <f t="shared" si="118"/>
        <v>0</v>
      </c>
      <c r="E774" s="293">
        <f t="shared" si="117"/>
        <v>0</v>
      </c>
      <c r="F774" s="294">
        <v>22</v>
      </c>
    </row>
    <row r="775" s="254" customFormat="1" ht="20.1" customHeight="1" spans="1:6">
      <c r="A775" s="274">
        <v>2130103</v>
      </c>
      <c r="B775" s="291" t="s">
        <v>100</v>
      </c>
      <c r="C775" s="292">
        <v>0</v>
      </c>
      <c r="D775" s="292">
        <f t="shared" si="118"/>
        <v>0</v>
      </c>
      <c r="E775" s="293"/>
      <c r="F775" s="294">
        <v>0</v>
      </c>
    </row>
    <row r="776" s="254" customFormat="1" ht="20.1" customHeight="1" spans="1:6">
      <c r="A776" s="274">
        <v>2130104</v>
      </c>
      <c r="B776" s="291" t="s">
        <v>107</v>
      </c>
      <c r="C776" s="292">
        <v>3882</v>
      </c>
      <c r="D776" s="292">
        <f t="shared" si="118"/>
        <v>0</v>
      </c>
      <c r="E776" s="293">
        <f t="shared" si="117"/>
        <v>0</v>
      </c>
      <c r="F776" s="294">
        <v>3882</v>
      </c>
    </row>
    <row r="777" s="254" customFormat="1" ht="20.1" customHeight="1" spans="1:6">
      <c r="A777" s="274">
        <v>2130105</v>
      </c>
      <c r="B777" s="291" t="s">
        <v>671</v>
      </c>
      <c r="C777" s="292">
        <v>0</v>
      </c>
      <c r="D777" s="292">
        <f t="shared" si="118"/>
        <v>0</v>
      </c>
      <c r="E777" s="293"/>
      <c r="F777" s="294">
        <v>0</v>
      </c>
    </row>
    <row r="778" s="254" customFormat="1" ht="20.1" customHeight="1" spans="1:6">
      <c r="A778" s="274">
        <v>2130106</v>
      </c>
      <c r="B778" s="291" t="s">
        <v>672</v>
      </c>
      <c r="C778" s="292">
        <v>0</v>
      </c>
      <c r="D778" s="292">
        <f t="shared" si="118"/>
        <v>0</v>
      </c>
      <c r="E778" s="293"/>
      <c r="F778" s="294">
        <v>0</v>
      </c>
    </row>
    <row r="779" s="254" customFormat="1" ht="20.1" customHeight="1" spans="1:6">
      <c r="A779" s="274">
        <v>2130108</v>
      </c>
      <c r="B779" s="291" t="s">
        <v>673</v>
      </c>
      <c r="C779" s="292">
        <v>195</v>
      </c>
      <c r="D779" s="292">
        <f t="shared" si="118"/>
        <v>0</v>
      </c>
      <c r="E779" s="293">
        <f t="shared" si="117"/>
        <v>0</v>
      </c>
      <c r="F779" s="294">
        <v>195</v>
      </c>
    </row>
    <row r="780" s="254" customFormat="1" ht="20.1" customHeight="1" spans="1:6">
      <c r="A780" s="274">
        <v>2130109</v>
      </c>
      <c r="B780" s="291" t="s">
        <v>674</v>
      </c>
      <c r="C780" s="292">
        <v>71</v>
      </c>
      <c r="D780" s="292">
        <f t="shared" si="118"/>
        <v>0</v>
      </c>
      <c r="E780" s="293">
        <f t="shared" si="117"/>
        <v>0</v>
      </c>
      <c r="F780" s="294">
        <v>71</v>
      </c>
    </row>
    <row r="781" s="254" customFormat="1" ht="20.1" customHeight="1" spans="1:6">
      <c r="A781" s="274">
        <v>2130110</v>
      </c>
      <c r="B781" s="291" t="s">
        <v>675</v>
      </c>
      <c r="C781" s="292">
        <v>0</v>
      </c>
      <c r="D781" s="292">
        <f t="shared" si="118"/>
        <v>0</v>
      </c>
      <c r="E781" s="293"/>
      <c r="F781" s="294">
        <v>0</v>
      </c>
    </row>
    <row r="782" s="254" customFormat="1" ht="20.1" customHeight="1" spans="1:6">
      <c r="A782" s="274">
        <v>2130111</v>
      </c>
      <c r="B782" s="291" t="s">
        <v>676</v>
      </c>
      <c r="C782" s="292">
        <v>0</v>
      </c>
      <c r="D782" s="292">
        <f t="shared" si="118"/>
        <v>0</v>
      </c>
      <c r="E782" s="293"/>
      <c r="F782" s="294">
        <v>0</v>
      </c>
    </row>
    <row r="783" s="254" customFormat="1" ht="20.1" customHeight="1" spans="1:6">
      <c r="A783" s="274">
        <v>2130112</v>
      </c>
      <c r="B783" s="291" t="s">
        <v>677</v>
      </c>
      <c r="C783" s="292">
        <v>60</v>
      </c>
      <c r="D783" s="292">
        <f t="shared" si="118"/>
        <v>0</v>
      </c>
      <c r="E783" s="293">
        <f t="shared" si="117"/>
        <v>0</v>
      </c>
      <c r="F783" s="294">
        <v>60</v>
      </c>
    </row>
    <row r="784" s="254" customFormat="1" ht="20.1" customHeight="1" spans="1:6">
      <c r="A784" s="274">
        <v>2130114</v>
      </c>
      <c r="B784" s="291" t="s">
        <v>678</v>
      </c>
      <c r="C784" s="292">
        <v>0</v>
      </c>
      <c r="D784" s="292">
        <f t="shared" si="118"/>
        <v>0</v>
      </c>
      <c r="E784" s="293"/>
      <c r="F784" s="294">
        <v>0</v>
      </c>
    </row>
    <row r="785" s="254" customFormat="1" ht="20.1" customHeight="1" spans="1:6">
      <c r="A785" s="274">
        <v>2130119</v>
      </c>
      <c r="B785" s="291" t="s">
        <v>679</v>
      </c>
      <c r="C785" s="292">
        <v>65</v>
      </c>
      <c r="D785" s="292">
        <f t="shared" si="118"/>
        <v>0</v>
      </c>
      <c r="E785" s="293">
        <f t="shared" si="117"/>
        <v>0</v>
      </c>
      <c r="F785" s="294">
        <v>65</v>
      </c>
    </row>
    <row r="786" s="254" customFormat="1" ht="20.1" customHeight="1" spans="1:6">
      <c r="A786" s="274">
        <v>2130120</v>
      </c>
      <c r="B786" s="291" t="s">
        <v>680</v>
      </c>
      <c r="C786" s="292">
        <v>0</v>
      </c>
      <c r="D786" s="292">
        <f t="shared" si="118"/>
        <v>0</v>
      </c>
      <c r="E786" s="293"/>
      <c r="F786" s="294">
        <v>0</v>
      </c>
    </row>
    <row r="787" s="254" customFormat="1" ht="20.1" customHeight="1" spans="1:6">
      <c r="A787" s="274">
        <v>2130121</v>
      </c>
      <c r="B787" s="291" t="s">
        <v>681</v>
      </c>
      <c r="C787" s="292">
        <v>0</v>
      </c>
      <c r="D787" s="292">
        <f t="shared" si="118"/>
        <v>0</v>
      </c>
      <c r="E787" s="293"/>
      <c r="F787" s="294">
        <v>0</v>
      </c>
    </row>
    <row r="788" s="254" customFormat="1" ht="20.1" customHeight="1" spans="1:6">
      <c r="A788" s="274">
        <v>2130122</v>
      </c>
      <c r="B788" s="291" t="s">
        <v>682</v>
      </c>
      <c r="C788" s="292">
        <v>2747</v>
      </c>
      <c r="D788" s="292">
        <f t="shared" si="118"/>
        <v>0</v>
      </c>
      <c r="E788" s="293">
        <f t="shared" si="117"/>
        <v>0</v>
      </c>
      <c r="F788" s="294">
        <v>2747</v>
      </c>
    </row>
    <row r="789" s="254" customFormat="1" ht="20.1" customHeight="1" spans="1:6">
      <c r="A789" s="274">
        <v>2130124</v>
      </c>
      <c r="B789" s="291" t="s">
        <v>683</v>
      </c>
      <c r="C789" s="292">
        <v>0</v>
      </c>
      <c r="D789" s="292">
        <f t="shared" si="118"/>
        <v>0</v>
      </c>
      <c r="E789" s="293"/>
      <c r="F789" s="294">
        <v>0</v>
      </c>
    </row>
    <row r="790" s="254" customFormat="1" ht="20.1" customHeight="1" spans="1:6">
      <c r="A790" s="274">
        <v>2130125</v>
      </c>
      <c r="B790" s="291" t="s">
        <v>684</v>
      </c>
      <c r="C790" s="292">
        <v>0</v>
      </c>
      <c r="D790" s="292">
        <f t="shared" si="118"/>
        <v>0</v>
      </c>
      <c r="E790" s="293"/>
      <c r="F790" s="294">
        <v>0</v>
      </c>
    </row>
    <row r="791" s="254" customFormat="1" ht="20.1" customHeight="1" spans="1:6">
      <c r="A791" s="274">
        <v>2130126</v>
      </c>
      <c r="B791" s="291" t="s">
        <v>685</v>
      </c>
      <c r="C791" s="292">
        <v>485</v>
      </c>
      <c r="D791" s="292">
        <f t="shared" si="118"/>
        <v>0</v>
      </c>
      <c r="E791" s="293">
        <f t="shared" si="117"/>
        <v>0</v>
      </c>
      <c r="F791" s="294">
        <v>485</v>
      </c>
    </row>
    <row r="792" s="254" customFormat="1" ht="20.1" customHeight="1" spans="1:6">
      <c r="A792" s="274">
        <v>2130135</v>
      </c>
      <c r="B792" s="291" t="s">
        <v>686</v>
      </c>
      <c r="C792" s="292">
        <v>140</v>
      </c>
      <c r="D792" s="292">
        <f t="shared" si="118"/>
        <v>0</v>
      </c>
      <c r="E792" s="293">
        <f t="shared" si="117"/>
        <v>0</v>
      </c>
      <c r="F792" s="294">
        <v>140</v>
      </c>
    </row>
    <row r="793" s="254" customFormat="1" ht="20.1" customHeight="1" spans="1:6">
      <c r="A793" s="274">
        <v>2130142</v>
      </c>
      <c r="B793" s="291" t="s">
        <v>687</v>
      </c>
      <c r="C793" s="292">
        <v>940</v>
      </c>
      <c r="D793" s="292">
        <f t="shared" si="118"/>
        <v>0</v>
      </c>
      <c r="E793" s="293">
        <f t="shared" si="117"/>
        <v>0</v>
      </c>
      <c r="F793" s="294">
        <v>940</v>
      </c>
    </row>
    <row r="794" s="254" customFormat="1" ht="20.1" customHeight="1" spans="1:6">
      <c r="A794" s="274">
        <v>2130148</v>
      </c>
      <c r="B794" s="291" t="s">
        <v>688</v>
      </c>
      <c r="C794" s="292">
        <v>3</v>
      </c>
      <c r="D794" s="292">
        <f t="shared" si="118"/>
        <v>0</v>
      </c>
      <c r="E794" s="293">
        <f t="shared" si="117"/>
        <v>0</v>
      </c>
      <c r="F794" s="294">
        <v>3</v>
      </c>
    </row>
    <row r="795" s="254" customFormat="1" ht="20.1" customHeight="1" spans="1:6">
      <c r="A795" s="274">
        <v>2130152</v>
      </c>
      <c r="B795" s="291" t="s">
        <v>689</v>
      </c>
      <c r="C795" s="292">
        <v>10</v>
      </c>
      <c r="D795" s="292">
        <f t="shared" si="118"/>
        <v>0</v>
      </c>
      <c r="E795" s="293">
        <f t="shared" si="117"/>
        <v>0</v>
      </c>
      <c r="F795" s="294">
        <v>10</v>
      </c>
    </row>
    <row r="796" s="254" customFormat="1" ht="20.1" customHeight="1" spans="1:6">
      <c r="A796" s="274">
        <v>2130153</v>
      </c>
      <c r="B796" s="291" t="s">
        <v>690</v>
      </c>
      <c r="C796" s="292">
        <v>1352</v>
      </c>
      <c r="D796" s="292">
        <f t="shared" si="118"/>
        <v>0</v>
      </c>
      <c r="E796" s="293">
        <f t="shared" si="117"/>
        <v>0</v>
      </c>
      <c r="F796" s="294">
        <v>1352</v>
      </c>
    </row>
    <row r="797" s="254" customFormat="1" ht="20.1" customHeight="1" spans="1:6">
      <c r="A797" s="274">
        <v>2130199</v>
      </c>
      <c r="B797" s="291" t="s">
        <v>691</v>
      </c>
      <c r="C797" s="292">
        <v>2274</v>
      </c>
      <c r="D797" s="292">
        <f t="shared" si="118"/>
        <v>0</v>
      </c>
      <c r="E797" s="293">
        <f t="shared" si="117"/>
        <v>0</v>
      </c>
      <c r="F797" s="294">
        <v>2274</v>
      </c>
    </row>
    <row r="798" s="254" customFormat="1" ht="20.1" customHeight="1" spans="1:6">
      <c r="A798" s="274">
        <v>21302</v>
      </c>
      <c r="B798" s="287" t="s">
        <v>692</v>
      </c>
      <c r="C798" s="288">
        <f>SUM(C799:C820)</f>
        <v>3667</v>
      </c>
      <c r="D798" s="288">
        <f>SUM(D799:D820)</f>
        <v>0</v>
      </c>
      <c r="E798" s="289">
        <f t="shared" si="117"/>
        <v>0</v>
      </c>
      <c r="F798" s="301">
        <v>3667</v>
      </c>
    </row>
    <row r="799" s="254" customFormat="1" ht="20.1" customHeight="1" spans="1:6">
      <c r="A799" s="274">
        <v>2130201</v>
      </c>
      <c r="B799" s="291" t="s">
        <v>98</v>
      </c>
      <c r="C799" s="292">
        <v>692</v>
      </c>
      <c r="D799" s="292">
        <f>F799-C799</f>
        <v>0</v>
      </c>
      <c r="E799" s="293">
        <f t="shared" si="117"/>
        <v>0</v>
      </c>
      <c r="F799" s="294">
        <v>692</v>
      </c>
    </row>
    <row r="800" s="254" customFormat="1" ht="20.1" customHeight="1" spans="1:6">
      <c r="A800" s="274">
        <v>2130202</v>
      </c>
      <c r="B800" s="291" t="s">
        <v>99</v>
      </c>
      <c r="C800" s="292">
        <v>0</v>
      </c>
      <c r="D800" s="292">
        <f t="shared" ref="D800:D820" si="119">F800-C800</f>
        <v>0</v>
      </c>
      <c r="E800" s="293"/>
      <c r="F800" s="294">
        <v>0</v>
      </c>
    </row>
    <row r="801" s="254" customFormat="1" ht="20.1" customHeight="1" spans="1:6">
      <c r="A801" s="274">
        <v>2130203</v>
      </c>
      <c r="B801" s="291" t="s">
        <v>100</v>
      </c>
      <c r="C801" s="292">
        <v>0</v>
      </c>
      <c r="D801" s="292">
        <f t="shared" si="119"/>
        <v>0</v>
      </c>
      <c r="E801" s="293"/>
      <c r="F801" s="294">
        <v>0</v>
      </c>
    </row>
    <row r="802" s="254" customFormat="1" ht="20.1" customHeight="1" spans="1:6">
      <c r="A802" s="274">
        <v>2130204</v>
      </c>
      <c r="B802" s="291" t="s">
        <v>693</v>
      </c>
      <c r="C802" s="292">
        <v>0</v>
      </c>
      <c r="D802" s="292">
        <f t="shared" si="119"/>
        <v>0</v>
      </c>
      <c r="E802" s="293"/>
      <c r="F802" s="294">
        <v>0</v>
      </c>
    </row>
    <row r="803" s="254" customFormat="1" ht="20.1" customHeight="1" spans="1:6">
      <c r="A803" s="274">
        <v>2130205</v>
      </c>
      <c r="B803" s="291" t="s">
        <v>694</v>
      </c>
      <c r="C803" s="292">
        <v>2095</v>
      </c>
      <c r="D803" s="292">
        <f t="shared" si="119"/>
        <v>0</v>
      </c>
      <c r="E803" s="293">
        <f>D803/C803</f>
        <v>0</v>
      </c>
      <c r="F803" s="294">
        <v>2095</v>
      </c>
    </row>
    <row r="804" s="254" customFormat="1" ht="20.1" customHeight="1" spans="1:6">
      <c r="A804" s="274">
        <v>2130206</v>
      </c>
      <c r="B804" s="291" t="s">
        <v>695</v>
      </c>
      <c r="C804" s="292">
        <v>0</v>
      </c>
      <c r="D804" s="292">
        <f t="shared" si="119"/>
        <v>0</v>
      </c>
      <c r="E804" s="293"/>
      <c r="F804" s="294">
        <v>0</v>
      </c>
    </row>
    <row r="805" s="254" customFormat="1" ht="20.1" customHeight="1" spans="1:6">
      <c r="A805" s="274">
        <v>2130207</v>
      </c>
      <c r="B805" s="291" t="s">
        <v>696</v>
      </c>
      <c r="C805" s="292">
        <v>65</v>
      </c>
      <c r="D805" s="292">
        <f t="shared" si="119"/>
        <v>0</v>
      </c>
      <c r="E805" s="293">
        <f>D805/C805</f>
        <v>0</v>
      </c>
      <c r="F805" s="294">
        <v>65</v>
      </c>
    </row>
    <row r="806" s="254" customFormat="1" ht="20.1" customHeight="1" spans="1:6">
      <c r="A806" s="274">
        <v>2130209</v>
      </c>
      <c r="B806" s="291" t="s">
        <v>697</v>
      </c>
      <c r="C806" s="292">
        <v>346</v>
      </c>
      <c r="D806" s="292">
        <f t="shared" si="119"/>
        <v>0</v>
      </c>
      <c r="E806" s="293">
        <f>D806/C806</f>
        <v>0</v>
      </c>
      <c r="F806" s="294">
        <v>346</v>
      </c>
    </row>
    <row r="807" s="254" customFormat="1" ht="20.1" customHeight="1" spans="1:6">
      <c r="A807" s="274">
        <v>2130211</v>
      </c>
      <c r="B807" s="291" t="s">
        <v>698</v>
      </c>
      <c r="C807" s="292">
        <v>12</v>
      </c>
      <c r="D807" s="292">
        <f t="shared" si="119"/>
        <v>0</v>
      </c>
      <c r="E807" s="293">
        <f>D807/C807</f>
        <v>0</v>
      </c>
      <c r="F807" s="294">
        <v>12</v>
      </c>
    </row>
    <row r="808" s="254" customFormat="1" ht="20.1" customHeight="1" spans="1:6">
      <c r="A808" s="274">
        <v>2130212</v>
      </c>
      <c r="B808" s="291" t="s">
        <v>699</v>
      </c>
      <c r="C808" s="292">
        <v>0</v>
      </c>
      <c r="D808" s="292">
        <f t="shared" si="119"/>
        <v>0</v>
      </c>
      <c r="E808" s="293"/>
      <c r="F808" s="294">
        <v>0</v>
      </c>
    </row>
    <row r="809" s="254" customFormat="1" ht="20.1" customHeight="1" spans="1:6">
      <c r="A809" s="274">
        <v>2130213</v>
      </c>
      <c r="B809" s="291" t="s">
        <v>700</v>
      </c>
      <c r="C809" s="292">
        <v>0</v>
      </c>
      <c r="D809" s="292">
        <f t="shared" si="119"/>
        <v>0</v>
      </c>
      <c r="E809" s="293"/>
      <c r="F809" s="294">
        <v>0</v>
      </c>
    </row>
    <row r="810" s="254" customFormat="1" ht="20.1" customHeight="1" spans="1:6">
      <c r="A810" s="274">
        <v>2130217</v>
      </c>
      <c r="B810" s="291" t="s">
        <v>701</v>
      </c>
      <c r="C810" s="292">
        <v>0</v>
      </c>
      <c r="D810" s="292">
        <f t="shared" si="119"/>
        <v>0</v>
      </c>
      <c r="E810" s="293"/>
      <c r="F810" s="294">
        <v>0</v>
      </c>
    </row>
    <row r="811" s="254" customFormat="1" ht="20.1" customHeight="1" spans="1:6">
      <c r="A811" s="274">
        <v>2130220</v>
      </c>
      <c r="B811" s="291" t="s">
        <v>702</v>
      </c>
      <c r="C811" s="292">
        <v>0</v>
      </c>
      <c r="D811" s="292">
        <f t="shared" si="119"/>
        <v>0</v>
      </c>
      <c r="E811" s="293"/>
      <c r="F811" s="294">
        <v>0</v>
      </c>
    </row>
    <row r="812" s="254" customFormat="1" ht="20.1" customHeight="1" spans="1:6">
      <c r="A812" s="274">
        <v>2130221</v>
      </c>
      <c r="B812" s="291" t="s">
        <v>703</v>
      </c>
      <c r="C812" s="292">
        <v>0</v>
      </c>
      <c r="D812" s="292">
        <f t="shared" si="119"/>
        <v>0</v>
      </c>
      <c r="E812" s="293"/>
      <c r="F812" s="294">
        <v>0</v>
      </c>
    </row>
    <row r="813" s="254" customFormat="1" ht="20.1" customHeight="1" spans="1:6">
      <c r="A813" s="274">
        <v>2130223</v>
      </c>
      <c r="B813" s="291" t="s">
        <v>704</v>
      </c>
      <c r="C813" s="292">
        <v>0</v>
      </c>
      <c r="D813" s="292">
        <f t="shared" si="119"/>
        <v>0</v>
      </c>
      <c r="E813" s="293"/>
      <c r="F813" s="294">
        <v>0</v>
      </c>
    </row>
    <row r="814" s="254" customFormat="1" ht="20.1" customHeight="1" spans="1:6">
      <c r="A814" s="274">
        <v>2130226</v>
      </c>
      <c r="B814" s="291" t="s">
        <v>705</v>
      </c>
      <c r="C814" s="292">
        <v>0</v>
      </c>
      <c r="D814" s="292">
        <f t="shared" si="119"/>
        <v>0</v>
      </c>
      <c r="E814" s="293"/>
      <c r="F814" s="294">
        <v>0</v>
      </c>
    </row>
    <row r="815" s="254" customFormat="1" ht="20.1" customHeight="1" spans="1:6">
      <c r="A815" s="274">
        <v>2130227</v>
      </c>
      <c r="B815" s="291" t="s">
        <v>706</v>
      </c>
      <c r="C815" s="292">
        <v>0</v>
      </c>
      <c r="D815" s="292">
        <f t="shared" si="119"/>
        <v>0</v>
      </c>
      <c r="E815" s="293"/>
      <c r="F815" s="294">
        <v>0</v>
      </c>
    </row>
    <row r="816" s="254" customFormat="1" ht="20.1" customHeight="1" spans="1:6">
      <c r="A816" s="274">
        <v>2130234</v>
      </c>
      <c r="B816" s="291" t="s">
        <v>707</v>
      </c>
      <c r="C816" s="292">
        <v>297</v>
      </c>
      <c r="D816" s="292">
        <f t="shared" si="119"/>
        <v>0</v>
      </c>
      <c r="E816" s="293">
        <f>D816/C816</f>
        <v>0</v>
      </c>
      <c r="F816" s="294">
        <v>297</v>
      </c>
    </row>
    <row r="817" s="254" customFormat="1" ht="20.1" customHeight="1" spans="1:6">
      <c r="A817" s="274">
        <v>2130236</v>
      </c>
      <c r="B817" s="291" t="s">
        <v>708</v>
      </c>
      <c r="C817" s="292">
        <v>0</v>
      </c>
      <c r="D817" s="292">
        <f t="shared" si="119"/>
        <v>0</v>
      </c>
      <c r="E817" s="293"/>
      <c r="F817" s="294">
        <v>0</v>
      </c>
    </row>
    <row r="818" s="254" customFormat="1" ht="20.1" customHeight="1" spans="1:6">
      <c r="A818" s="274">
        <v>2130237</v>
      </c>
      <c r="B818" s="291" t="s">
        <v>677</v>
      </c>
      <c r="C818" s="292">
        <v>7</v>
      </c>
      <c r="D818" s="292">
        <f t="shared" si="119"/>
        <v>0</v>
      </c>
      <c r="E818" s="293">
        <f>D818/C818</f>
        <v>0</v>
      </c>
      <c r="F818" s="294">
        <v>7</v>
      </c>
    </row>
    <row r="819" s="254" customFormat="1" ht="20.1" customHeight="1" spans="1:6">
      <c r="A819" s="274">
        <v>2130238</v>
      </c>
      <c r="B819" s="291" t="s">
        <v>709</v>
      </c>
      <c r="C819" s="292">
        <v>0</v>
      </c>
      <c r="D819" s="292">
        <f t="shared" si="119"/>
        <v>0</v>
      </c>
      <c r="E819" s="293"/>
      <c r="F819" s="294">
        <v>0</v>
      </c>
    </row>
    <row r="820" s="254" customFormat="1" ht="20.1" customHeight="1" spans="1:6">
      <c r="A820" s="274">
        <v>2130299</v>
      </c>
      <c r="B820" s="291" t="s">
        <v>710</v>
      </c>
      <c r="C820" s="292">
        <v>153</v>
      </c>
      <c r="D820" s="292">
        <f t="shared" si="119"/>
        <v>0</v>
      </c>
      <c r="E820" s="293">
        <f>D820/C820</f>
        <v>0</v>
      </c>
      <c r="F820" s="294">
        <v>153</v>
      </c>
    </row>
    <row r="821" s="254" customFormat="1" ht="20.1" customHeight="1" spans="1:6">
      <c r="A821" s="274">
        <v>21303</v>
      </c>
      <c r="B821" s="287" t="s">
        <v>711</v>
      </c>
      <c r="C821" s="288">
        <f>SUM(C822:C848)</f>
        <v>6690</v>
      </c>
      <c r="D821" s="288">
        <f>SUM(D822:D848)</f>
        <v>0</v>
      </c>
      <c r="E821" s="289">
        <f>D821/C821</f>
        <v>0</v>
      </c>
      <c r="F821" s="290">
        <v>6690</v>
      </c>
    </row>
    <row r="822" s="254" customFormat="1" ht="20.1" customHeight="1" spans="1:6">
      <c r="A822" s="274">
        <v>2130301</v>
      </c>
      <c r="B822" s="291" t="s">
        <v>98</v>
      </c>
      <c r="C822" s="292">
        <v>516</v>
      </c>
      <c r="D822" s="292">
        <f t="shared" ref="D822:D848" si="120">F822-C822</f>
        <v>0</v>
      </c>
      <c r="E822" s="293">
        <f>D822/C822</f>
        <v>0</v>
      </c>
      <c r="F822" s="294">
        <v>516</v>
      </c>
    </row>
    <row r="823" s="254" customFormat="1" ht="20.1" customHeight="1" spans="1:6">
      <c r="A823" s="274">
        <v>2130302</v>
      </c>
      <c r="B823" s="291" t="s">
        <v>99</v>
      </c>
      <c r="C823" s="292">
        <v>0</v>
      </c>
      <c r="D823" s="292">
        <f t="shared" si="120"/>
        <v>0</v>
      </c>
      <c r="E823" s="293"/>
      <c r="F823" s="294">
        <v>0</v>
      </c>
    </row>
    <row r="824" s="254" customFormat="1" ht="20.1" customHeight="1" spans="1:6">
      <c r="A824" s="274">
        <v>2130303</v>
      </c>
      <c r="B824" s="291" t="s">
        <v>100</v>
      </c>
      <c r="C824" s="292">
        <v>158</v>
      </c>
      <c r="D824" s="292">
        <f t="shared" si="120"/>
        <v>0</v>
      </c>
      <c r="E824" s="293">
        <f>D824/C824</f>
        <v>0</v>
      </c>
      <c r="F824" s="294">
        <v>158</v>
      </c>
    </row>
    <row r="825" s="254" customFormat="1" ht="20.1" customHeight="1" spans="1:6">
      <c r="A825" s="274">
        <v>2130304</v>
      </c>
      <c r="B825" s="291" t="s">
        <v>712</v>
      </c>
      <c r="C825" s="292">
        <v>0</v>
      </c>
      <c r="D825" s="292">
        <f t="shared" si="120"/>
        <v>0</v>
      </c>
      <c r="E825" s="293"/>
      <c r="F825" s="294">
        <v>0</v>
      </c>
    </row>
    <row r="826" s="254" customFormat="1" ht="20.1" customHeight="1" spans="1:6">
      <c r="A826" s="274">
        <v>2130305</v>
      </c>
      <c r="B826" s="291" t="s">
        <v>713</v>
      </c>
      <c r="C826" s="292">
        <v>56</v>
      </c>
      <c r="D826" s="292">
        <f t="shared" si="120"/>
        <v>0</v>
      </c>
      <c r="E826" s="293">
        <f>D826/C826</f>
        <v>0</v>
      </c>
      <c r="F826" s="294">
        <v>56</v>
      </c>
    </row>
    <row r="827" s="254" customFormat="1" ht="20.1" customHeight="1" spans="1:6">
      <c r="A827" s="274">
        <v>2130306</v>
      </c>
      <c r="B827" s="291" t="s">
        <v>714</v>
      </c>
      <c r="C827" s="292">
        <v>240</v>
      </c>
      <c r="D827" s="292">
        <f t="shared" si="120"/>
        <v>0</v>
      </c>
      <c r="E827" s="293">
        <f>D827/C827</f>
        <v>0</v>
      </c>
      <c r="F827" s="294">
        <v>240</v>
      </c>
    </row>
    <row r="828" s="254" customFormat="1" ht="20.1" customHeight="1" spans="1:6">
      <c r="A828" s="274">
        <v>2130307</v>
      </c>
      <c r="B828" s="291" t="s">
        <v>715</v>
      </c>
      <c r="C828" s="292">
        <v>0</v>
      </c>
      <c r="D828" s="292">
        <f t="shared" si="120"/>
        <v>0</v>
      </c>
      <c r="E828" s="293"/>
      <c r="F828" s="294">
        <v>0</v>
      </c>
    </row>
    <row r="829" s="254" customFormat="1" ht="20.1" customHeight="1" spans="1:6">
      <c r="A829" s="274">
        <v>2130308</v>
      </c>
      <c r="B829" s="291" t="s">
        <v>716</v>
      </c>
      <c r="C829" s="292">
        <v>0</v>
      </c>
      <c r="D829" s="292">
        <f t="shared" si="120"/>
        <v>0</v>
      </c>
      <c r="E829" s="293"/>
      <c r="F829" s="294">
        <v>0</v>
      </c>
    </row>
    <row r="830" s="254" customFormat="1" ht="20.1" customHeight="1" spans="1:6">
      <c r="A830" s="274">
        <v>2130309</v>
      </c>
      <c r="B830" s="291" t="s">
        <v>717</v>
      </c>
      <c r="C830" s="292">
        <v>0</v>
      </c>
      <c r="D830" s="292">
        <f t="shared" si="120"/>
        <v>0</v>
      </c>
      <c r="E830" s="293"/>
      <c r="F830" s="294">
        <v>0</v>
      </c>
    </row>
    <row r="831" s="254" customFormat="1" ht="20.1" customHeight="1" spans="1:6">
      <c r="A831" s="274">
        <v>2130310</v>
      </c>
      <c r="B831" s="291" t="s">
        <v>718</v>
      </c>
      <c r="C831" s="292">
        <v>59</v>
      </c>
      <c r="D831" s="292">
        <f t="shared" si="120"/>
        <v>0</v>
      </c>
      <c r="E831" s="293">
        <f>D831/C831</f>
        <v>0</v>
      </c>
      <c r="F831" s="294">
        <v>59</v>
      </c>
    </row>
    <row r="832" s="254" customFormat="1" ht="20.1" customHeight="1" spans="1:6">
      <c r="A832" s="274">
        <v>2130311</v>
      </c>
      <c r="B832" s="291" t="s">
        <v>719</v>
      </c>
      <c r="C832" s="292">
        <v>0</v>
      </c>
      <c r="D832" s="292">
        <f t="shared" si="120"/>
        <v>0</v>
      </c>
      <c r="E832" s="293"/>
      <c r="F832" s="294">
        <v>0</v>
      </c>
    </row>
    <row r="833" s="254" customFormat="1" ht="20.1" customHeight="1" spans="1:6">
      <c r="A833" s="274">
        <v>2130312</v>
      </c>
      <c r="B833" s="291" t="s">
        <v>720</v>
      </c>
      <c r="C833" s="292">
        <v>0</v>
      </c>
      <c r="D833" s="292">
        <f t="shared" si="120"/>
        <v>0</v>
      </c>
      <c r="E833" s="293"/>
      <c r="F833" s="294">
        <v>0</v>
      </c>
    </row>
    <row r="834" s="254" customFormat="1" ht="20.1" customHeight="1" spans="1:6">
      <c r="A834" s="274">
        <v>2130313</v>
      </c>
      <c r="B834" s="291" t="s">
        <v>721</v>
      </c>
      <c r="C834" s="292">
        <v>0</v>
      </c>
      <c r="D834" s="292">
        <f t="shared" si="120"/>
        <v>0</v>
      </c>
      <c r="E834" s="293"/>
      <c r="F834" s="294">
        <v>0</v>
      </c>
    </row>
    <row r="835" s="254" customFormat="1" ht="20.1" customHeight="1" spans="1:6">
      <c r="A835" s="274">
        <v>2130314</v>
      </c>
      <c r="B835" s="291" t="s">
        <v>722</v>
      </c>
      <c r="C835" s="292">
        <v>95</v>
      </c>
      <c r="D835" s="292">
        <f t="shared" si="120"/>
        <v>0</v>
      </c>
      <c r="E835" s="293">
        <f>D835/C835</f>
        <v>0</v>
      </c>
      <c r="F835" s="294">
        <v>95</v>
      </c>
    </row>
    <row r="836" s="254" customFormat="1" ht="20.1" customHeight="1" spans="1:6">
      <c r="A836" s="274">
        <v>2130315</v>
      </c>
      <c r="B836" s="291" t="s">
        <v>723</v>
      </c>
      <c r="C836" s="292">
        <v>0</v>
      </c>
      <c r="D836" s="292">
        <f t="shared" si="120"/>
        <v>0</v>
      </c>
      <c r="E836" s="293"/>
      <c r="F836" s="294">
        <v>0</v>
      </c>
    </row>
    <row r="837" s="254" customFormat="1" ht="20.1" customHeight="1" spans="1:6">
      <c r="A837" s="274">
        <v>2130316</v>
      </c>
      <c r="B837" s="291" t="s">
        <v>724</v>
      </c>
      <c r="C837" s="292">
        <v>8</v>
      </c>
      <c r="D837" s="292">
        <f t="shared" si="120"/>
        <v>0</v>
      </c>
      <c r="E837" s="293">
        <f>D837/C837</f>
        <v>0</v>
      </c>
      <c r="F837" s="294">
        <v>8</v>
      </c>
    </row>
    <row r="838" s="254" customFormat="1" ht="20.1" customHeight="1" spans="1:6">
      <c r="A838" s="274">
        <v>2130317</v>
      </c>
      <c r="B838" s="291" t="s">
        <v>725</v>
      </c>
      <c r="C838" s="292">
        <v>0</v>
      </c>
      <c r="D838" s="292">
        <f t="shared" si="120"/>
        <v>0</v>
      </c>
      <c r="E838" s="293"/>
      <c r="F838" s="294">
        <v>0</v>
      </c>
    </row>
    <row r="839" s="254" customFormat="1" ht="20.1" customHeight="1" spans="1:6">
      <c r="A839" s="274">
        <v>2130318</v>
      </c>
      <c r="B839" s="291" t="s">
        <v>726</v>
      </c>
      <c r="C839" s="292">
        <v>0</v>
      </c>
      <c r="D839" s="292">
        <f t="shared" si="120"/>
        <v>0</v>
      </c>
      <c r="E839" s="293"/>
      <c r="F839" s="294">
        <v>0</v>
      </c>
    </row>
    <row r="840" s="254" customFormat="1" ht="20.1" customHeight="1" spans="1:6">
      <c r="A840" s="274">
        <v>2130319</v>
      </c>
      <c r="B840" s="291" t="s">
        <v>727</v>
      </c>
      <c r="C840" s="292">
        <v>3</v>
      </c>
      <c r="D840" s="292">
        <f t="shared" si="120"/>
        <v>0</v>
      </c>
      <c r="E840" s="293">
        <f>D840/C840</f>
        <v>0</v>
      </c>
      <c r="F840" s="294">
        <v>3</v>
      </c>
    </row>
    <row r="841" s="254" customFormat="1" ht="20.1" customHeight="1" spans="1:6">
      <c r="A841" s="274">
        <v>2130321</v>
      </c>
      <c r="B841" s="291" t="s">
        <v>728</v>
      </c>
      <c r="C841" s="292">
        <v>0</v>
      </c>
      <c r="D841" s="292">
        <f t="shared" si="120"/>
        <v>0</v>
      </c>
      <c r="E841" s="293"/>
      <c r="F841" s="294">
        <v>0</v>
      </c>
    </row>
    <row r="842" s="254" customFormat="1" ht="20.1" customHeight="1" spans="1:6">
      <c r="A842" s="274">
        <v>2130322</v>
      </c>
      <c r="B842" s="291" t="s">
        <v>729</v>
      </c>
      <c r="C842" s="292">
        <v>0</v>
      </c>
      <c r="D842" s="292">
        <f t="shared" si="120"/>
        <v>0</v>
      </c>
      <c r="E842" s="293"/>
      <c r="F842" s="294">
        <v>0</v>
      </c>
    </row>
    <row r="843" s="254" customFormat="1" ht="20.1" customHeight="1" spans="1:6">
      <c r="A843" s="274">
        <v>2130333</v>
      </c>
      <c r="B843" s="291" t="s">
        <v>704</v>
      </c>
      <c r="C843" s="292">
        <v>0</v>
      </c>
      <c r="D843" s="292">
        <f t="shared" si="120"/>
        <v>0</v>
      </c>
      <c r="E843" s="293"/>
      <c r="F843" s="294">
        <v>0</v>
      </c>
    </row>
    <row r="844" s="254" customFormat="1" ht="20.1" customHeight="1" spans="1:6">
      <c r="A844" s="274">
        <v>2130334</v>
      </c>
      <c r="B844" s="291" t="s">
        <v>730</v>
      </c>
      <c r="C844" s="292">
        <v>0</v>
      </c>
      <c r="D844" s="292">
        <f t="shared" si="120"/>
        <v>0</v>
      </c>
      <c r="E844" s="293"/>
      <c r="F844" s="294">
        <v>0</v>
      </c>
    </row>
    <row r="845" s="254" customFormat="1" ht="20.1" customHeight="1" spans="1:6">
      <c r="A845" s="274">
        <v>2130335</v>
      </c>
      <c r="B845" s="291" t="s">
        <v>731</v>
      </c>
      <c r="C845" s="292">
        <v>5529</v>
      </c>
      <c r="D845" s="292">
        <f t="shared" si="120"/>
        <v>0</v>
      </c>
      <c r="E845" s="293">
        <f>D845/C845</f>
        <v>0</v>
      </c>
      <c r="F845" s="294">
        <v>5529</v>
      </c>
    </row>
    <row r="846" s="254" customFormat="1" ht="20.1" customHeight="1" spans="1:6">
      <c r="A846" s="274">
        <v>2130336</v>
      </c>
      <c r="B846" s="291" t="s">
        <v>732</v>
      </c>
      <c r="C846" s="292">
        <v>0</v>
      </c>
      <c r="D846" s="292">
        <f t="shared" si="120"/>
        <v>0</v>
      </c>
      <c r="E846" s="293"/>
      <c r="F846" s="294">
        <v>0</v>
      </c>
    </row>
    <row r="847" s="254" customFormat="1" ht="20.1" customHeight="1" spans="1:6">
      <c r="A847" s="274">
        <v>2130337</v>
      </c>
      <c r="B847" s="291" t="s">
        <v>733</v>
      </c>
      <c r="C847" s="292">
        <v>0</v>
      </c>
      <c r="D847" s="292">
        <f t="shared" si="120"/>
        <v>0</v>
      </c>
      <c r="E847" s="293"/>
      <c r="F847" s="294">
        <v>0</v>
      </c>
    </row>
    <row r="848" s="254" customFormat="1" ht="20.1" customHeight="1" spans="1:6">
      <c r="A848" s="274">
        <v>2130399</v>
      </c>
      <c r="B848" s="291" t="s">
        <v>734</v>
      </c>
      <c r="C848" s="292">
        <v>26</v>
      </c>
      <c r="D848" s="292">
        <f t="shared" si="120"/>
        <v>0</v>
      </c>
      <c r="E848" s="293">
        <f>D848/C848</f>
        <v>0</v>
      </c>
      <c r="F848" s="294">
        <v>26</v>
      </c>
    </row>
    <row r="849" s="254" customFormat="1" ht="20.1" customHeight="1" spans="1:6">
      <c r="A849" s="274">
        <v>21305</v>
      </c>
      <c r="B849" s="287" t="s">
        <v>735</v>
      </c>
      <c r="C849" s="288">
        <f>SUM(C850:C855)</f>
        <v>13055</v>
      </c>
      <c r="D849" s="288">
        <f>SUM(D850:D855)</f>
        <v>0</v>
      </c>
      <c r="E849" s="289">
        <f t="shared" ref="E849:E855" si="121">D849/C849</f>
        <v>0</v>
      </c>
      <c r="F849" s="290">
        <v>13055</v>
      </c>
    </row>
    <row r="850" s="254" customFormat="1" ht="20.1" customHeight="1" spans="1:6">
      <c r="A850" s="274">
        <v>2130504</v>
      </c>
      <c r="B850" s="291" t="s">
        <v>736</v>
      </c>
      <c r="C850" s="292">
        <v>1332</v>
      </c>
      <c r="D850" s="292">
        <f t="shared" ref="D850:D859" si="122">F850-C850</f>
        <v>0</v>
      </c>
      <c r="E850" s="293">
        <f t="shared" si="121"/>
        <v>0</v>
      </c>
      <c r="F850" s="294">
        <v>1332</v>
      </c>
    </row>
    <row r="851" s="254" customFormat="1" ht="20.1" customHeight="1" spans="1:6">
      <c r="A851" s="274">
        <v>2130505</v>
      </c>
      <c r="B851" s="291" t="s">
        <v>737</v>
      </c>
      <c r="C851" s="292">
        <v>0</v>
      </c>
      <c r="D851" s="292">
        <f t="shared" si="122"/>
        <v>0</v>
      </c>
      <c r="E851" s="293"/>
      <c r="F851" s="294">
        <v>0</v>
      </c>
    </row>
    <row r="852" s="254" customFormat="1" ht="20.1" customHeight="1" spans="1:6">
      <c r="A852" s="274">
        <v>2130506</v>
      </c>
      <c r="B852" s="291" t="s">
        <v>738</v>
      </c>
      <c r="C852" s="292">
        <v>0</v>
      </c>
      <c r="D852" s="292">
        <f t="shared" si="122"/>
        <v>0</v>
      </c>
      <c r="E852" s="293"/>
      <c r="F852" s="294">
        <v>0</v>
      </c>
    </row>
    <row r="853" s="254" customFormat="1" ht="20.1" customHeight="1" spans="1:6">
      <c r="A853" s="274">
        <v>2130507</v>
      </c>
      <c r="B853" s="291" t="s">
        <v>739</v>
      </c>
      <c r="C853" s="292">
        <v>0</v>
      </c>
      <c r="D853" s="292">
        <f t="shared" si="122"/>
        <v>0</v>
      </c>
      <c r="E853" s="293"/>
      <c r="F853" s="294">
        <v>0</v>
      </c>
    </row>
    <row r="854" s="254" customFormat="1" ht="20.1" customHeight="1" spans="1:6">
      <c r="A854" s="274">
        <v>2130508</v>
      </c>
      <c r="B854" s="291" t="s">
        <v>740</v>
      </c>
      <c r="C854" s="292">
        <v>0</v>
      </c>
      <c r="D854" s="292">
        <f t="shared" si="122"/>
        <v>0</v>
      </c>
      <c r="E854" s="293"/>
      <c r="F854" s="294">
        <v>0</v>
      </c>
    </row>
    <row r="855" s="254" customFormat="1" ht="20.1" customHeight="1" spans="1:6">
      <c r="A855" s="274">
        <v>2130599</v>
      </c>
      <c r="B855" s="291" t="s">
        <v>741</v>
      </c>
      <c r="C855" s="292">
        <v>11723</v>
      </c>
      <c r="D855" s="292">
        <f t="shared" si="122"/>
        <v>0</v>
      </c>
      <c r="E855" s="293">
        <f t="shared" si="121"/>
        <v>0</v>
      </c>
      <c r="F855" s="294">
        <v>11723</v>
      </c>
    </row>
    <row r="856" s="254" customFormat="1" ht="20.1" customHeight="1" spans="1:6">
      <c r="A856" s="274">
        <v>21307</v>
      </c>
      <c r="B856" s="287" t="s">
        <v>742</v>
      </c>
      <c r="C856" s="288">
        <f>SUM(C857:C861)</f>
        <v>11132</v>
      </c>
      <c r="D856" s="288">
        <f>SUM(D857:D861)</f>
        <v>0</v>
      </c>
      <c r="E856" s="289">
        <f t="shared" ref="E856:E862" si="123">D856/C856</f>
        <v>0</v>
      </c>
      <c r="F856" s="290">
        <v>11132</v>
      </c>
    </row>
    <row r="857" s="254" customFormat="1" ht="20.1" customHeight="1" spans="1:6">
      <c r="A857" s="274">
        <v>2130701</v>
      </c>
      <c r="B857" s="291" t="s">
        <v>743</v>
      </c>
      <c r="C857" s="292">
        <v>933</v>
      </c>
      <c r="D857" s="292">
        <f>F857-C857</f>
        <v>0</v>
      </c>
      <c r="E857" s="293">
        <f t="shared" si="123"/>
        <v>0</v>
      </c>
      <c r="F857" s="294">
        <v>933</v>
      </c>
    </row>
    <row r="858" s="254" customFormat="1" ht="20.1" customHeight="1" spans="1:6">
      <c r="A858" s="274">
        <v>2130705</v>
      </c>
      <c r="B858" s="291" t="s">
        <v>744</v>
      </c>
      <c r="C858" s="292">
        <v>9948</v>
      </c>
      <c r="D858" s="292">
        <f>F858-C858</f>
        <v>0</v>
      </c>
      <c r="E858" s="293">
        <f t="shared" si="123"/>
        <v>0</v>
      </c>
      <c r="F858" s="294">
        <v>9948</v>
      </c>
    </row>
    <row r="859" s="254" customFormat="1" ht="20.1" customHeight="1" spans="1:6">
      <c r="A859" s="274">
        <v>2130706</v>
      </c>
      <c r="B859" s="291" t="s">
        <v>745</v>
      </c>
      <c r="C859" s="292">
        <v>0</v>
      </c>
      <c r="D859" s="292">
        <f>F859-C859</f>
        <v>0</v>
      </c>
      <c r="E859" s="293"/>
      <c r="F859" s="294">
        <v>0</v>
      </c>
    </row>
    <row r="860" s="254" customFormat="1" ht="20.1" customHeight="1" spans="1:6">
      <c r="A860" s="274">
        <v>2130707</v>
      </c>
      <c r="B860" s="291" t="s">
        <v>746</v>
      </c>
      <c r="C860" s="292">
        <v>0</v>
      </c>
      <c r="D860" s="292">
        <f>F860-C860</f>
        <v>0</v>
      </c>
      <c r="E860" s="293"/>
      <c r="F860" s="294">
        <v>0</v>
      </c>
    </row>
    <row r="861" s="254" customFormat="1" ht="20.1" customHeight="1" spans="1:6">
      <c r="A861" s="274">
        <v>2130799</v>
      </c>
      <c r="B861" s="291" t="s">
        <v>747</v>
      </c>
      <c r="C861" s="292">
        <v>251</v>
      </c>
      <c r="D861" s="292">
        <f>F861-C861</f>
        <v>0</v>
      </c>
      <c r="E861" s="293">
        <f t="shared" si="123"/>
        <v>0</v>
      </c>
      <c r="F861" s="294">
        <v>251</v>
      </c>
    </row>
    <row r="862" s="254" customFormat="1" ht="20.1" customHeight="1" spans="1:6">
      <c r="A862" s="274">
        <v>21308</v>
      </c>
      <c r="B862" s="287" t="s">
        <v>748</v>
      </c>
      <c r="C862" s="288">
        <f>SUM(C863:C867)</f>
        <v>42</v>
      </c>
      <c r="D862" s="288">
        <f>SUM(D863:D867)</f>
        <v>0</v>
      </c>
      <c r="E862" s="289">
        <f t="shared" si="123"/>
        <v>0</v>
      </c>
      <c r="F862" s="290">
        <v>42</v>
      </c>
    </row>
    <row r="863" s="254" customFormat="1" ht="20.1" customHeight="1" spans="1:6">
      <c r="A863" s="274">
        <v>2130801</v>
      </c>
      <c r="B863" s="291" t="s">
        <v>749</v>
      </c>
      <c r="C863" s="292">
        <v>0</v>
      </c>
      <c r="D863" s="292">
        <f t="shared" ref="D863:D867" si="124">F863-C863</f>
        <v>0</v>
      </c>
      <c r="E863" s="293"/>
      <c r="F863" s="294">
        <v>0</v>
      </c>
    </row>
    <row r="864" s="254" customFormat="1" ht="20.1" customHeight="1" spans="1:6">
      <c r="A864" s="274">
        <v>2130803</v>
      </c>
      <c r="B864" s="291" t="s">
        <v>750</v>
      </c>
      <c r="C864" s="292">
        <v>0</v>
      </c>
      <c r="D864" s="292">
        <f t="shared" si="124"/>
        <v>0</v>
      </c>
      <c r="E864" s="293"/>
      <c r="F864" s="294">
        <v>0</v>
      </c>
    </row>
    <row r="865" s="254" customFormat="1" ht="20.1" customHeight="1" spans="1:6">
      <c r="A865" s="274">
        <v>2130804</v>
      </c>
      <c r="B865" s="291" t="s">
        <v>751</v>
      </c>
      <c r="C865" s="292">
        <v>0</v>
      </c>
      <c r="D865" s="292">
        <f t="shared" si="124"/>
        <v>0</v>
      </c>
      <c r="E865" s="293"/>
      <c r="F865" s="294">
        <v>0</v>
      </c>
    </row>
    <row r="866" s="254" customFormat="1" ht="20.1" customHeight="1" spans="1:6">
      <c r="A866" s="274">
        <v>2130805</v>
      </c>
      <c r="B866" s="291" t="s">
        <v>752</v>
      </c>
      <c r="C866" s="292">
        <v>0</v>
      </c>
      <c r="D866" s="292">
        <f t="shared" si="124"/>
        <v>0</v>
      </c>
      <c r="E866" s="293"/>
      <c r="F866" s="294">
        <v>0</v>
      </c>
    </row>
    <row r="867" s="254" customFormat="1" ht="20.1" customHeight="1" spans="1:6">
      <c r="A867" s="274">
        <v>2130899</v>
      </c>
      <c r="B867" s="291" t="s">
        <v>753</v>
      </c>
      <c r="C867" s="292">
        <v>42</v>
      </c>
      <c r="D867" s="292">
        <f t="shared" si="124"/>
        <v>0</v>
      </c>
      <c r="E867" s="293">
        <f>D867/C867</f>
        <v>0</v>
      </c>
      <c r="F867" s="294">
        <v>42</v>
      </c>
    </row>
    <row r="868" s="254" customFormat="1" ht="20.1" customHeight="1" spans="1:6">
      <c r="A868" s="274">
        <v>21309</v>
      </c>
      <c r="B868" s="287" t="s">
        <v>754</v>
      </c>
      <c r="C868" s="288">
        <f>SUM(C869:C870)</f>
        <v>0</v>
      </c>
      <c r="D868" s="288">
        <f>SUM(D869:D870)</f>
        <v>0</v>
      </c>
      <c r="E868" s="289"/>
      <c r="F868" s="290">
        <v>0</v>
      </c>
    </row>
    <row r="869" s="254" customFormat="1" ht="20.1" customHeight="1" spans="1:6">
      <c r="A869" s="274">
        <v>2130901</v>
      </c>
      <c r="B869" s="291" t="s">
        <v>755</v>
      </c>
      <c r="C869" s="292">
        <v>0</v>
      </c>
      <c r="D869" s="292">
        <f t="shared" ref="D869:D873" si="125">F869-C869</f>
        <v>0</v>
      </c>
      <c r="E869" s="293"/>
      <c r="F869" s="294">
        <v>0</v>
      </c>
    </row>
    <row r="870" s="254" customFormat="1" ht="20.1" customHeight="1" spans="1:6">
      <c r="A870" s="274">
        <v>2130999</v>
      </c>
      <c r="B870" s="291" t="s">
        <v>756</v>
      </c>
      <c r="C870" s="292">
        <v>0</v>
      </c>
      <c r="D870" s="292">
        <f t="shared" si="125"/>
        <v>0</v>
      </c>
      <c r="E870" s="293"/>
      <c r="F870" s="294">
        <v>0</v>
      </c>
    </row>
    <row r="871" s="254" customFormat="1" ht="20.1" customHeight="1" spans="1:6">
      <c r="A871" s="274">
        <v>21399</v>
      </c>
      <c r="B871" s="287" t="s">
        <v>757</v>
      </c>
      <c r="C871" s="288">
        <f>SUM(C872:C873)</f>
        <v>4282</v>
      </c>
      <c r="D871" s="288">
        <f>SUM(D872:D873)</f>
        <v>0</v>
      </c>
      <c r="E871" s="289">
        <f>D871/C871</f>
        <v>0</v>
      </c>
      <c r="F871" s="290">
        <v>4282</v>
      </c>
    </row>
    <row r="872" s="254" customFormat="1" ht="20.1" customHeight="1" spans="1:6">
      <c r="A872" s="274">
        <v>2139901</v>
      </c>
      <c r="B872" s="291" t="s">
        <v>758</v>
      </c>
      <c r="C872" s="292">
        <v>0</v>
      </c>
      <c r="D872" s="292">
        <f t="shared" si="125"/>
        <v>0</v>
      </c>
      <c r="E872" s="293"/>
      <c r="F872" s="294">
        <v>0</v>
      </c>
    </row>
    <row r="873" s="254" customFormat="1" ht="20.1" customHeight="1" spans="1:6">
      <c r="A873" s="274">
        <v>2139999</v>
      </c>
      <c r="B873" s="291" t="s">
        <v>759</v>
      </c>
      <c r="C873" s="292">
        <v>4282</v>
      </c>
      <c r="D873" s="292">
        <f t="shared" si="125"/>
        <v>0</v>
      </c>
      <c r="E873" s="293">
        <f>D873/C873</f>
        <v>0</v>
      </c>
      <c r="F873" s="294">
        <v>4282</v>
      </c>
    </row>
    <row r="874" s="254" customFormat="1" ht="20.1" customHeight="1" spans="1:6">
      <c r="A874" s="274">
        <v>214</v>
      </c>
      <c r="B874" s="283" t="s">
        <v>760</v>
      </c>
      <c r="C874" s="284">
        <f>SUM(C875,C896,C906,C916,C923)</f>
        <v>16203</v>
      </c>
      <c r="D874" s="284">
        <f>SUM(D875,D896,D906,D916,D923)</f>
        <v>0</v>
      </c>
      <c r="E874" s="285">
        <f>D874/C874</f>
        <v>0</v>
      </c>
      <c r="F874" s="296">
        <v>16203</v>
      </c>
    </row>
    <row r="875" s="254" customFormat="1" ht="20.1" customHeight="1" spans="1:6">
      <c r="A875" s="274">
        <v>21401</v>
      </c>
      <c r="B875" s="287" t="s">
        <v>761</v>
      </c>
      <c r="C875" s="288">
        <f>SUM(C876:C895)</f>
        <v>16107</v>
      </c>
      <c r="D875" s="288">
        <f>SUM(D876:D895)</f>
        <v>0</v>
      </c>
      <c r="E875" s="289">
        <f>D875/C875</f>
        <v>0</v>
      </c>
      <c r="F875" s="290">
        <v>16107</v>
      </c>
    </row>
    <row r="876" s="254" customFormat="1" ht="20.1" customHeight="1" spans="1:6">
      <c r="A876" s="274">
        <v>2140101</v>
      </c>
      <c r="B876" s="291" t="s">
        <v>98</v>
      </c>
      <c r="C876" s="292">
        <v>1782</v>
      </c>
      <c r="D876" s="292">
        <f t="shared" ref="D876:D896" si="126">F876-C876</f>
        <v>0</v>
      </c>
      <c r="E876" s="293">
        <f>D876/C876</f>
        <v>0</v>
      </c>
      <c r="F876" s="294">
        <v>1782</v>
      </c>
    </row>
    <row r="877" s="254" customFormat="1" ht="20.1" customHeight="1" spans="1:6">
      <c r="A877" s="274">
        <v>2140102</v>
      </c>
      <c r="B877" s="291" t="s">
        <v>99</v>
      </c>
      <c r="C877" s="292">
        <v>0</v>
      </c>
      <c r="D877" s="292">
        <f t="shared" si="126"/>
        <v>0</v>
      </c>
      <c r="E877" s="293"/>
      <c r="F877" s="294">
        <v>0</v>
      </c>
    </row>
    <row r="878" s="254" customFormat="1" ht="20.1" customHeight="1" spans="1:6">
      <c r="A878" s="274">
        <v>2140103</v>
      </c>
      <c r="B878" s="291" t="s">
        <v>100</v>
      </c>
      <c r="C878" s="292">
        <v>0</v>
      </c>
      <c r="D878" s="292">
        <f t="shared" si="126"/>
        <v>0</v>
      </c>
      <c r="E878" s="293"/>
      <c r="F878" s="294">
        <v>0</v>
      </c>
    </row>
    <row r="879" s="254" customFormat="1" ht="20.1" customHeight="1" spans="1:6">
      <c r="A879" s="274">
        <v>2140104</v>
      </c>
      <c r="B879" s="291" t="s">
        <v>762</v>
      </c>
      <c r="C879" s="292">
        <v>8917</v>
      </c>
      <c r="D879" s="292">
        <f t="shared" si="126"/>
        <v>0</v>
      </c>
      <c r="E879" s="293">
        <f>D879/C879</f>
        <v>0</v>
      </c>
      <c r="F879" s="294">
        <v>8917</v>
      </c>
    </row>
    <row r="880" s="254" customFormat="1" ht="20.1" customHeight="1" spans="1:6">
      <c r="A880" s="274">
        <v>2140106</v>
      </c>
      <c r="B880" s="291" t="s">
        <v>763</v>
      </c>
      <c r="C880" s="292">
        <v>4964</v>
      </c>
      <c r="D880" s="292">
        <f t="shared" si="126"/>
        <v>0</v>
      </c>
      <c r="E880" s="293">
        <f>D880/C880</f>
        <v>0</v>
      </c>
      <c r="F880" s="294">
        <v>4964</v>
      </c>
    </row>
    <row r="881" s="254" customFormat="1" ht="20.1" customHeight="1" spans="1:6">
      <c r="A881" s="274">
        <v>2140109</v>
      </c>
      <c r="B881" s="291" t="s">
        <v>764</v>
      </c>
      <c r="C881" s="292">
        <v>0</v>
      </c>
      <c r="D881" s="292">
        <f t="shared" si="126"/>
        <v>0</v>
      </c>
      <c r="E881" s="293"/>
      <c r="F881" s="294">
        <v>0</v>
      </c>
    </row>
    <row r="882" s="254" customFormat="1" ht="20.1" customHeight="1" spans="1:6">
      <c r="A882" s="274">
        <v>2140110</v>
      </c>
      <c r="B882" s="291" t="s">
        <v>765</v>
      </c>
      <c r="C882" s="292">
        <v>235</v>
      </c>
      <c r="D882" s="292">
        <f t="shared" si="126"/>
        <v>0</v>
      </c>
      <c r="E882" s="293">
        <f>D882/C882</f>
        <v>0</v>
      </c>
      <c r="F882" s="294">
        <v>235</v>
      </c>
    </row>
    <row r="883" s="254" customFormat="1" ht="20.1" customHeight="1" spans="1:6">
      <c r="A883" s="274">
        <v>2140112</v>
      </c>
      <c r="B883" s="291" t="s">
        <v>766</v>
      </c>
      <c r="C883" s="292">
        <v>0</v>
      </c>
      <c r="D883" s="292">
        <f t="shared" si="126"/>
        <v>0</v>
      </c>
      <c r="E883" s="293"/>
      <c r="F883" s="294">
        <v>0</v>
      </c>
    </row>
    <row r="884" s="254" customFormat="1" ht="20.1" customHeight="1" spans="1:6">
      <c r="A884" s="274">
        <v>2140114</v>
      </c>
      <c r="B884" s="291" t="s">
        <v>767</v>
      </c>
      <c r="C884" s="292">
        <v>0</v>
      </c>
      <c r="D884" s="292">
        <f t="shared" si="126"/>
        <v>0</v>
      </c>
      <c r="E884" s="293"/>
      <c r="F884" s="294">
        <v>0</v>
      </c>
    </row>
    <row r="885" s="254" customFormat="1" ht="20.1" customHeight="1" spans="1:6">
      <c r="A885" s="274">
        <v>2140122</v>
      </c>
      <c r="B885" s="291" t="s">
        <v>768</v>
      </c>
      <c r="C885" s="292">
        <v>0</v>
      </c>
      <c r="D885" s="292">
        <f t="shared" si="126"/>
        <v>0</v>
      </c>
      <c r="E885" s="293"/>
      <c r="F885" s="294">
        <v>0</v>
      </c>
    </row>
    <row r="886" s="254" customFormat="1" ht="20.1" customHeight="1" spans="1:6">
      <c r="A886" s="274">
        <v>2140123</v>
      </c>
      <c r="B886" s="291" t="s">
        <v>769</v>
      </c>
      <c r="C886" s="292">
        <v>0</v>
      </c>
      <c r="D886" s="292">
        <f t="shared" si="126"/>
        <v>0</v>
      </c>
      <c r="E886" s="293"/>
      <c r="F886" s="294">
        <v>0</v>
      </c>
    </row>
    <row r="887" s="254" customFormat="1" ht="20.1" customHeight="1" spans="1:6">
      <c r="A887" s="274">
        <v>2140127</v>
      </c>
      <c r="B887" s="291" t="s">
        <v>770</v>
      </c>
      <c r="C887" s="292">
        <v>0</v>
      </c>
      <c r="D887" s="292">
        <f t="shared" si="126"/>
        <v>0</v>
      </c>
      <c r="E887" s="293"/>
      <c r="F887" s="294">
        <v>0</v>
      </c>
    </row>
    <row r="888" s="254" customFormat="1" ht="20.1" customHeight="1" spans="1:6">
      <c r="A888" s="274">
        <v>2140128</v>
      </c>
      <c r="B888" s="291" t="s">
        <v>771</v>
      </c>
      <c r="C888" s="292">
        <v>0</v>
      </c>
      <c r="D888" s="292">
        <f t="shared" si="126"/>
        <v>0</v>
      </c>
      <c r="E888" s="293"/>
      <c r="F888" s="294">
        <v>0</v>
      </c>
    </row>
    <row r="889" s="254" customFormat="1" ht="20.1" customHeight="1" spans="1:6">
      <c r="A889" s="274">
        <v>2140129</v>
      </c>
      <c r="B889" s="291" t="s">
        <v>772</v>
      </c>
      <c r="C889" s="292">
        <v>0</v>
      </c>
      <c r="D889" s="292">
        <f t="shared" si="126"/>
        <v>0</v>
      </c>
      <c r="E889" s="293"/>
      <c r="F889" s="294">
        <v>0</v>
      </c>
    </row>
    <row r="890" s="254" customFormat="1" ht="20.1" customHeight="1" spans="1:6">
      <c r="A890" s="274">
        <v>2140130</v>
      </c>
      <c r="B890" s="291" t="s">
        <v>773</v>
      </c>
      <c r="C890" s="292">
        <v>0</v>
      </c>
      <c r="D890" s="292">
        <f t="shared" si="126"/>
        <v>0</v>
      </c>
      <c r="E890" s="293"/>
      <c r="F890" s="294">
        <v>0</v>
      </c>
    </row>
    <row r="891" s="254" customFormat="1" ht="20.1" customHeight="1" spans="1:6">
      <c r="A891" s="274">
        <v>2140131</v>
      </c>
      <c r="B891" s="291" t="s">
        <v>774</v>
      </c>
      <c r="C891" s="292">
        <v>0</v>
      </c>
      <c r="D891" s="292">
        <f t="shared" si="126"/>
        <v>0</v>
      </c>
      <c r="E891" s="293"/>
      <c r="F891" s="294">
        <v>0</v>
      </c>
    </row>
    <row r="892" s="254" customFormat="1" ht="20.1" customHeight="1" spans="1:6">
      <c r="A892" s="274">
        <v>2140133</v>
      </c>
      <c r="B892" s="291" t="s">
        <v>775</v>
      </c>
      <c r="C892" s="292">
        <v>0</v>
      </c>
      <c r="D892" s="292">
        <f t="shared" si="126"/>
        <v>0</v>
      </c>
      <c r="E892" s="293"/>
      <c r="F892" s="294">
        <v>0</v>
      </c>
    </row>
    <row r="893" s="254" customFormat="1" ht="20.1" customHeight="1" spans="1:6">
      <c r="A893" s="274">
        <v>2140136</v>
      </c>
      <c r="B893" s="291" t="s">
        <v>776</v>
      </c>
      <c r="C893" s="292">
        <v>0</v>
      </c>
      <c r="D893" s="292">
        <f t="shared" si="126"/>
        <v>0</v>
      </c>
      <c r="E893" s="293"/>
      <c r="F893" s="294">
        <v>0</v>
      </c>
    </row>
    <row r="894" s="254" customFormat="1" ht="20.1" customHeight="1" spans="1:6">
      <c r="A894" s="274">
        <v>2140138</v>
      </c>
      <c r="B894" s="291" t="s">
        <v>777</v>
      </c>
      <c r="C894" s="292">
        <v>0</v>
      </c>
      <c r="D894" s="292">
        <f t="shared" si="126"/>
        <v>0</v>
      </c>
      <c r="E894" s="293"/>
      <c r="F894" s="294">
        <v>0</v>
      </c>
    </row>
    <row r="895" s="254" customFormat="1" ht="20.1" customHeight="1" spans="1:6">
      <c r="A895" s="274">
        <v>2140199</v>
      </c>
      <c r="B895" s="291" t="s">
        <v>778</v>
      </c>
      <c r="C895" s="292">
        <v>209</v>
      </c>
      <c r="D895" s="292">
        <f t="shared" si="126"/>
        <v>0</v>
      </c>
      <c r="E895" s="293">
        <f>D895/C895</f>
        <v>0</v>
      </c>
      <c r="F895" s="294">
        <v>209</v>
      </c>
    </row>
    <row r="896" s="254" customFormat="1" ht="20.1" customHeight="1" spans="1:6">
      <c r="A896" s="274">
        <v>21402</v>
      </c>
      <c r="B896" s="287" t="s">
        <v>779</v>
      </c>
      <c r="C896" s="288">
        <f>SUM(C897:C905)</f>
        <v>0</v>
      </c>
      <c r="D896" s="288">
        <f>SUM(D897:D905)</f>
        <v>0</v>
      </c>
      <c r="E896" s="289"/>
      <c r="F896" s="290">
        <v>0</v>
      </c>
    </row>
    <row r="897" s="254" customFormat="1" ht="20.1" customHeight="1" spans="1:6">
      <c r="A897" s="274">
        <v>2140201</v>
      </c>
      <c r="B897" s="291" t="s">
        <v>98</v>
      </c>
      <c r="C897" s="292">
        <v>0</v>
      </c>
      <c r="D897" s="292">
        <f t="shared" ref="D897:D905" si="127">F897-C897</f>
        <v>0</v>
      </c>
      <c r="E897" s="293"/>
      <c r="F897" s="294">
        <v>0</v>
      </c>
    </row>
    <row r="898" s="254" customFormat="1" ht="20.1" customHeight="1" spans="1:6">
      <c r="A898" s="274">
        <v>2140202</v>
      </c>
      <c r="B898" s="291" t="s">
        <v>99</v>
      </c>
      <c r="C898" s="292">
        <v>0</v>
      </c>
      <c r="D898" s="292">
        <f t="shared" si="127"/>
        <v>0</v>
      </c>
      <c r="E898" s="293"/>
      <c r="F898" s="294">
        <v>0</v>
      </c>
    </row>
    <row r="899" s="254" customFormat="1" ht="20.1" customHeight="1" spans="1:6">
      <c r="A899" s="274">
        <v>2140203</v>
      </c>
      <c r="B899" s="291" t="s">
        <v>100</v>
      </c>
      <c r="C899" s="292">
        <v>0</v>
      </c>
      <c r="D899" s="292">
        <f t="shared" si="127"/>
        <v>0</v>
      </c>
      <c r="E899" s="293"/>
      <c r="F899" s="294">
        <v>0</v>
      </c>
    </row>
    <row r="900" s="254" customFormat="1" ht="20.1" customHeight="1" spans="1:6">
      <c r="A900" s="274">
        <v>2140204</v>
      </c>
      <c r="B900" s="291" t="s">
        <v>780</v>
      </c>
      <c r="C900" s="292">
        <v>0</v>
      </c>
      <c r="D900" s="292">
        <f t="shared" si="127"/>
        <v>0</v>
      </c>
      <c r="E900" s="293"/>
      <c r="F900" s="294">
        <v>0</v>
      </c>
    </row>
    <row r="901" s="254" customFormat="1" ht="20.1" customHeight="1" spans="1:6">
      <c r="A901" s="274">
        <v>2140205</v>
      </c>
      <c r="B901" s="291" t="s">
        <v>781</v>
      </c>
      <c r="C901" s="292">
        <v>0</v>
      </c>
      <c r="D901" s="292">
        <f t="shared" si="127"/>
        <v>0</v>
      </c>
      <c r="E901" s="293"/>
      <c r="F901" s="294">
        <v>0</v>
      </c>
    </row>
    <row r="902" s="254" customFormat="1" ht="20.1" customHeight="1" spans="1:6">
      <c r="A902" s="274">
        <v>2140206</v>
      </c>
      <c r="B902" s="291" t="s">
        <v>782</v>
      </c>
      <c r="C902" s="292">
        <v>0</v>
      </c>
      <c r="D902" s="292">
        <f t="shared" si="127"/>
        <v>0</v>
      </c>
      <c r="E902" s="293"/>
      <c r="F902" s="294">
        <v>0</v>
      </c>
    </row>
    <row r="903" s="254" customFormat="1" ht="20.1" customHeight="1" spans="1:6">
      <c r="A903" s="274">
        <v>2140207</v>
      </c>
      <c r="B903" s="291" t="s">
        <v>783</v>
      </c>
      <c r="C903" s="292">
        <v>0</v>
      </c>
      <c r="D903" s="292">
        <f t="shared" si="127"/>
        <v>0</v>
      </c>
      <c r="E903" s="293"/>
      <c r="F903" s="294">
        <v>0</v>
      </c>
    </row>
    <row r="904" s="254" customFormat="1" ht="20.1" customHeight="1" spans="1:6">
      <c r="A904" s="274">
        <v>2140208</v>
      </c>
      <c r="B904" s="291" t="s">
        <v>784</v>
      </c>
      <c r="C904" s="292">
        <v>0</v>
      </c>
      <c r="D904" s="292">
        <f t="shared" si="127"/>
        <v>0</v>
      </c>
      <c r="E904" s="293"/>
      <c r="F904" s="294">
        <v>0</v>
      </c>
    </row>
    <row r="905" s="254" customFormat="1" ht="20.1" customHeight="1" spans="1:6">
      <c r="A905" s="274">
        <v>2140299</v>
      </c>
      <c r="B905" s="291" t="s">
        <v>785</v>
      </c>
      <c r="C905" s="292">
        <v>0</v>
      </c>
      <c r="D905" s="292">
        <f t="shared" si="127"/>
        <v>0</v>
      </c>
      <c r="E905" s="293"/>
      <c r="F905" s="294">
        <v>0</v>
      </c>
    </row>
    <row r="906" s="254" customFormat="1" ht="20.1" customHeight="1" spans="1:6">
      <c r="A906" s="274">
        <v>21403</v>
      </c>
      <c r="B906" s="287" t="s">
        <v>786</v>
      </c>
      <c r="C906" s="288">
        <f>SUM(C907:C915)</f>
        <v>0</v>
      </c>
      <c r="D906" s="288">
        <f>SUM(D907:D915)</f>
        <v>0</v>
      </c>
      <c r="E906" s="289"/>
      <c r="F906" s="290">
        <v>0</v>
      </c>
    </row>
    <row r="907" s="254" customFormat="1" ht="20.1" customHeight="1" spans="1:6">
      <c r="A907" s="274">
        <v>2140301</v>
      </c>
      <c r="B907" s="291" t="s">
        <v>98</v>
      </c>
      <c r="C907" s="292">
        <v>0</v>
      </c>
      <c r="D907" s="292">
        <f t="shared" ref="D907:D915" si="128">F907-C907</f>
        <v>0</v>
      </c>
      <c r="E907" s="293"/>
      <c r="F907" s="294">
        <v>0</v>
      </c>
    </row>
    <row r="908" s="254" customFormat="1" ht="20.1" customHeight="1" spans="1:6">
      <c r="A908" s="274">
        <v>2140302</v>
      </c>
      <c r="B908" s="291" t="s">
        <v>99</v>
      </c>
      <c r="C908" s="292">
        <v>0</v>
      </c>
      <c r="D908" s="292">
        <f t="shared" si="128"/>
        <v>0</v>
      </c>
      <c r="E908" s="293"/>
      <c r="F908" s="294">
        <v>0</v>
      </c>
    </row>
    <row r="909" s="254" customFormat="1" ht="20.1" customHeight="1" spans="1:6">
      <c r="A909" s="274">
        <v>2140303</v>
      </c>
      <c r="B909" s="291" t="s">
        <v>100</v>
      </c>
      <c r="C909" s="292">
        <v>0</v>
      </c>
      <c r="D909" s="292">
        <f t="shared" si="128"/>
        <v>0</v>
      </c>
      <c r="E909" s="293"/>
      <c r="F909" s="294">
        <v>0</v>
      </c>
    </row>
    <row r="910" s="254" customFormat="1" ht="20.1" customHeight="1" spans="1:6">
      <c r="A910" s="274">
        <v>2140304</v>
      </c>
      <c r="B910" s="291" t="s">
        <v>787</v>
      </c>
      <c r="C910" s="292">
        <v>0</v>
      </c>
      <c r="D910" s="292">
        <f t="shared" si="128"/>
        <v>0</v>
      </c>
      <c r="E910" s="293"/>
      <c r="F910" s="294">
        <v>0</v>
      </c>
    </row>
    <row r="911" s="254" customFormat="1" ht="20.1" customHeight="1" spans="1:6">
      <c r="A911" s="274">
        <v>2140305</v>
      </c>
      <c r="B911" s="291" t="s">
        <v>788</v>
      </c>
      <c r="C911" s="292">
        <v>0</v>
      </c>
      <c r="D911" s="292">
        <f t="shared" si="128"/>
        <v>0</v>
      </c>
      <c r="E911" s="293"/>
      <c r="F911" s="294">
        <v>0</v>
      </c>
    </row>
    <row r="912" s="254" customFormat="1" ht="20.1" customHeight="1" spans="1:6">
      <c r="A912" s="274">
        <v>2140306</v>
      </c>
      <c r="B912" s="291" t="s">
        <v>789</v>
      </c>
      <c r="C912" s="292">
        <v>0</v>
      </c>
      <c r="D912" s="292">
        <f t="shared" si="128"/>
        <v>0</v>
      </c>
      <c r="E912" s="293"/>
      <c r="F912" s="294">
        <v>0</v>
      </c>
    </row>
    <row r="913" s="254" customFormat="1" ht="20.1" customHeight="1" spans="1:6">
      <c r="A913" s="274">
        <v>2140307</v>
      </c>
      <c r="B913" s="291" t="s">
        <v>790</v>
      </c>
      <c r="C913" s="292">
        <v>0</v>
      </c>
      <c r="D913" s="292">
        <f t="shared" si="128"/>
        <v>0</v>
      </c>
      <c r="E913" s="293"/>
      <c r="F913" s="294">
        <v>0</v>
      </c>
    </row>
    <row r="914" s="254" customFormat="1" ht="20.1" customHeight="1" spans="1:6">
      <c r="A914" s="274">
        <v>2140308</v>
      </c>
      <c r="B914" s="291" t="s">
        <v>791</v>
      </c>
      <c r="C914" s="292">
        <v>0</v>
      </c>
      <c r="D914" s="292">
        <f t="shared" si="128"/>
        <v>0</v>
      </c>
      <c r="E914" s="293"/>
      <c r="F914" s="294">
        <v>0</v>
      </c>
    </row>
    <row r="915" s="254" customFormat="1" ht="20.1" customHeight="1" spans="1:6">
      <c r="A915" s="274">
        <v>2140399</v>
      </c>
      <c r="B915" s="291" t="s">
        <v>792</v>
      </c>
      <c r="C915" s="292">
        <v>0</v>
      </c>
      <c r="D915" s="292">
        <f t="shared" si="128"/>
        <v>0</v>
      </c>
      <c r="E915" s="293"/>
      <c r="F915" s="294">
        <v>0</v>
      </c>
    </row>
    <row r="916" s="254" customFormat="1" ht="20.1" customHeight="1" spans="1:6">
      <c r="A916" s="274">
        <v>21405</v>
      </c>
      <c r="B916" s="287" t="s">
        <v>793</v>
      </c>
      <c r="C916" s="288">
        <f>SUM(C917:C922)</f>
        <v>0</v>
      </c>
      <c r="D916" s="288">
        <f>SUM(D917:D922)</f>
        <v>0</v>
      </c>
      <c r="E916" s="289"/>
      <c r="F916" s="290">
        <v>0</v>
      </c>
    </row>
    <row r="917" s="254" customFormat="1" ht="20.1" customHeight="1" spans="1:6">
      <c r="A917" s="274">
        <v>2140501</v>
      </c>
      <c r="B917" s="291" t="s">
        <v>98</v>
      </c>
      <c r="C917" s="292">
        <v>0</v>
      </c>
      <c r="D917" s="292">
        <f t="shared" ref="D917:D922" si="129">F917-C917</f>
        <v>0</v>
      </c>
      <c r="E917" s="293"/>
      <c r="F917" s="294">
        <v>0</v>
      </c>
    </row>
    <row r="918" s="254" customFormat="1" ht="20.1" customHeight="1" spans="1:6">
      <c r="A918" s="274">
        <v>2140502</v>
      </c>
      <c r="B918" s="291" t="s">
        <v>99</v>
      </c>
      <c r="C918" s="292">
        <v>0</v>
      </c>
      <c r="D918" s="292">
        <f t="shared" si="129"/>
        <v>0</v>
      </c>
      <c r="E918" s="293"/>
      <c r="F918" s="294">
        <v>0</v>
      </c>
    </row>
    <row r="919" s="254" customFormat="1" ht="20.1" customHeight="1" spans="1:6">
      <c r="A919" s="274">
        <v>2140503</v>
      </c>
      <c r="B919" s="291" t="s">
        <v>100</v>
      </c>
      <c r="C919" s="292">
        <v>0</v>
      </c>
      <c r="D919" s="292">
        <f t="shared" si="129"/>
        <v>0</v>
      </c>
      <c r="E919" s="293"/>
      <c r="F919" s="294">
        <v>0</v>
      </c>
    </row>
    <row r="920" s="254" customFormat="1" ht="20.1" customHeight="1" spans="1:6">
      <c r="A920" s="274">
        <v>2140504</v>
      </c>
      <c r="B920" s="291" t="s">
        <v>784</v>
      </c>
      <c r="C920" s="292">
        <v>0</v>
      </c>
      <c r="D920" s="292">
        <f t="shared" si="129"/>
        <v>0</v>
      </c>
      <c r="E920" s="293"/>
      <c r="F920" s="294">
        <v>0</v>
      </c>
    </row>
    <row r="921" s="254" customFormat="1" ht="20.1" customHeight="1" spans="1:6">
      <c r="A921" s="274">
        <v>2140505</v>
      </c>
      <c r="B921" s="291" t="s">
        <v>794</v>
      </c>
      <c r="C921" s="292">
        <v>0</v>
      </c>
      <c r="D921" s="292">
        <f t="shared" si="129"/>
        <v>0</v>
      </c>
      <c r="E921" s="293"/>
      <c r="F921" s="294">
        <v>0</v>
      </c>
    </row>
    <row r="922" s="254" customFormat="1" ht="20.1" customHeight="1" spans="1:6">
      <c r="A922" s="274">
        <v>2140599</v>
      </c>
      <c r="B922" s="291" t="s">
        <v>795</v>
      </c>
      <c r="C922" s="292">
        <v>0</v>
      </c>
      <c r="D922" s="292">
        <f t="shared" si="129"/>
        <v>0</v>
      </c>
      <c r="E922" s="293"/>
      <c r="F922" s="294">
        <v>0</v>
      </c>
    </row>
    <row r="923" s="254" customFormat="1" ht="20.1" customHeight="1" spans="1:6">
      <c r="A923" s="274">
        <v>21499</v>
      </c>
      <c r="B923" s="287" t="s">
        <v>796</v>
      </c>
      <c r="C923" s="288">
        <f>SUM(C924:C925)</f>
        <v>96</v>
      </c>
      <c r="D923" s="288">
        <f>SUM(D924:D925)</f>
        <v>0</v>
      </c>
      <c r="E923" s="289">
        <f t="shared" ref="E923:E926" si="130">D923/C923</f>
        <v>0</v>
      </c>
      <c r="F923" s="290">
        <v>96</v>
      </c>
    </row>
    <row r="924" s="254" customFormat="1" ht="20.1" customHeight="1" spans="1:6">
      <c r="A924" s="274">
        <v>2149901</v>
      </c>
      <c r="B924" s="291" t="s">
        <v>797</v>
      </c>
      <c r="C924" s="292">
        <v>0</v>
      </c>
      <c r="D924" s="292">
        <f t="shared" ref="D924:D936" si="131">F924-C924</f>
        <v>0</v>
      </c>
      <c r="E924" s="293"/>
      <c r="F924" s="294">
        <v>0</v>
      </c>
    </row>
    <row r="925" s="254" customFormat="1" ht="20.1" customHeight="1" spans="1:6">
      <c r="A925" s="274">
        <v>2149999</v>
      </c>
      <c r="B925" s="291" t="s">
        <v>798</v>
      </c>
      <c r="C925" s="292">
        <v>96</v>
      </c>
      <c r="D925" s="292">
        <f t="shared" si="131"/>
        <v>0</v>
      </c>
      <c r="E925" s="293">
        <f t="shared" si="130"/>
        <v>0</v>
      </c>
      <c r="F925" s="294">
        <v>96</v>
      </c>
    </row>
    <row r="926" s="254" customFormat="1" ht="20.1" customHeight="1" spans="1:6">
      <c r="A926" s="274">
        <v>215</v>
      </c>
      <c r="B926" s="283" t="s">
        <v>799</v>
      </c>
      <c r="C926" s="284">
        <f>SUM(C927,C937,C953,C958,,C969,C976,C984)</f>
        <v>453</v>
      </c>
      <c r="D926" s="284">
        <f>SUM(D927,D937,D953,D958,,D969,D976,D984)</f>
        <v>10147</v>
      </c>
      <c r="E926" s="285">
        <f t="shared" si="130"/>
        <v>22.3995584988962</v>
      </c>
      <c r="F926" s="297">
        <v>10600</v>
      </c>
    </row>
    <row r="927" s="254" customFormat="1" ht="20.1" customHeight="1" spans="1:6">
      <c r="A927" s="274">
        <v>21501</v>
      </c>
      <c r="B927" s="287" t="s">
        <v>800</v>
      </c>
      <c r="C927" s="288">
        <f>SUM(C928:C936)</f>
        <v>0</v>
      </c>
      <c r="D927" s="288">
        <f>SUM(D928:D936)</f>
        <v>0</v>
      </c>
      <c r="E927" s="289"/>
      <c r="F927" s="290">
        <v>0</v>
      </c>
    </row>
    <row r="928" s="254" customFormat="1" ht="20.1" customHeight="1" spans="1:6">
      <c r="A928" s="274">
        <v>2150101</v>
      </c>
      <c r="B928" s="291" t="s">
        <v>98</v>
      </c>
      <c r="C928" s="292">
        <v>0</v>
      </c>
      <c r="D928" s="292">
        <f t="shared" si="131"/>
        <v>0</v>
      </c>
      <c r="E928" s="293"/>
      <c r="F928" s="294">
        <v>0</v>
      </c>
    </row>
    <row r="929" s="254" customFormat="1" ht="20.1" customHeight="1" spans="1:6">
      <c r="A929" s="274">
        <v>2150102</v>
      </c>
      <c r="B929" s="291" t="s">
        <v>99</v>
      </c>
      <c r="C929" s="292">
        <v>0</v>
      </c>
      <c r="D929" s="292">
        <f t="shared" si="131"/>
        <v>0</v>
      </c>
      <c r="E929" s="293"/>
      <c r="F929" s="294">
        <v>0</v>
      </c>
    </row>
    <row r="930" s="254" customFormat="1" ht="20.1" customHeight="1" spans="1:6">
      <c r="A930" s="274">
        <v>2150103</v>
      </c>
      <c r="B930" s="291" t="s">
        <v>100</v>
      </c>
      <c r="C930" s="292">
        <v>0</v>
      </c>
      <c r="D930" s="292">
        <f t="shared" si="131"/>
        <v>0</v>
      </c>
      <c r="E930" s="293"/>
      <c r="F930" s="294">
        <v>0</v>
      </c>
    </row>
    <row r="931" s="254" customFormat="1" ht="20.1" customHeight="1" spans="1:6">
      <c r="A931" s="274">
        <v>2150104</v>
      </c>
      <c r="B931" s="291" t="s">
        <v>801</v>
      </c>
      <c r="C931" s="292">
        <v>0</v>
      </c>
      <c r="D931" s="292">
        <f t="shared" si="131"/>
        <v>0</v>
      </c>
      <c r="E931" s="293"/>
      <c r="F931" s="294">
        <v>0</v>
      </c>
    </row>
    <row r="932" s="254" customFormat="1" ht="20.1" customHeight="1" spans="1:6">
      <c r="A932" s="274">
        <v>2150105</v>
      </c>
      <c r="B932" s="291" t="s">
        <v>802</v>
      </c>
      <c r="C932" s="292">
        <v>0</v>
      </c>
      <c r="D932" s="292">
        <f t="shared" si="131"/>
        <v>0</v>
      </c>
      <c r="E932" s="293"/>
      <c r="F932" s="294">
        <v>0</v>
      </c>
    </row>
    <row r="933" s="254" customFormat="1" ht="20.1" customHeight="1" spans="1:6">
      <c r="A933" s="274">
        <v>2150106</v>
      </c>
      <c r="B933" s="291" t="s">
        <v>803</v>
      </c>
      <c r="C933" s="292">
        <v>0</v>
      </c>
      <c r="D933" s="292">
        <f t="shared" si="131"/>
        <v>0</v>
      </c>
      <c r="E933" s="293"/>
      <c r="F933" s="294">
        <v>0</v>
      </c>
    </row>
    <row r="934" s="254" customFormat="1" ht="20.1" customHeight="1" spans="1:6">
      <c r="A934" s="274">
        <v>2150107</v>
      </c>
      <c r="B934" s="291" t="s">
        <v>804</v>
      </c>
      <c r="C934" s="292">
        <v>0</v>
      </c>
      <c r="D934" s="292">
        <f t="shared" si="131"/>
        <v>0</v>
      </c>
      <c r="E934" s="293"/>
      <c r="F934" s="294">
        <v>0</v>
      </c>
    </row>
    <row r="935" s="254" customFormat="1" ht="20.1" customHeight="1" spans="1:6">
      <c r="A935" s="274">
        <v>2150108</v>
      </c>
      <c r="B935" s="291" t="s">
        <v>805</v>
      </c>
      <c r="C935" s="292">
        <v>0</v>
      </c>
      <c r="D935" s="292">
        <f t="shared" si="131"/>
        <v>0</v>
      </c>
      <c r="E935" s="293"/>
      <c r="F935" s="294">
        <v>0</v>
      </c>
    </row>
    <row r="936" s="254" customFormat="1" ht="20.1" customHeight="1" spans="1:6">
      <c r="A936" s="274">
        <v>2150199</v>
      </c>
      <c r="B936" s="291" t="s">
        <v>806</v>
      </c>
      <c r="C936" s="292">
        <v>0</v>
      </c>
      <c r="D936" s="292">
        <f t="shared" si="131"/>
        <v>0</v>
      </c>
      <c r="E936" s="293"/>
      <c r="F936" s="294">
        <v>0</v>
      </c>
    </row>
    <row r="937" s="254" customFormat="1" ht="20.1" customHeight="1" spans="1:6">
      <c r="A937" s="274">
        <v>21502</v>
      </c>
      <c r="B937" s="287" t="s">
        <v>807</v>
      </c>
      <c r="C937" s="288">
        <f>SUM(C938:C952)</f>
        <v>0</v>
      </c>
      <c r="D937" s="288">
        <f>SUM(D938:D952)</f>
        <v>0</v>
      </c>
      <c r="E937" s="289"/>
      <c r="F937" s="290">
        <v>0</v>
      </c>
    </row>
    <row r="938" s="254" customFormat="1" ht="20.1" customHeight="1" spans="1:6">
      <c r="A938" s="274">
        <v>2150201</v>
      </c>
      <c r="B938" s="291" t="s">
        <v>98</v>
      </c>
      <c r="C938" s="292">
        <v>0</v>
      </c>
      <c r="D938" s="292">
        <f t="shared" ref="D938:D952" si="132">F938-C938</f>
        <v>0</v>
      </c>
      <c r="E938" s="293"/>
      <c r="F938" s="294">
        <v>0</v>
      </c>
    </row>
    <row r="939" s="254" customFormat="1" ht="20.1" customHeight="1" spans="1:6">
      <c r="A939" s="274">
        <v>2150202</v>
      </c>
      <c r="B939" s="291" t="s">
        <v>99</v>
      </c>
      <c r="C939" s="292">
        <v>0</v>
      </c>
      <c r="D939" s="292">
        <f t="shared" si="132"/>
        <v>0</v>
      </c>
      <c r="E939" s="293"/>
      <c r="F939" s="294">
        <v>0</v>
      </c>
    </row>
    <row r="940" s="254" customFormat="1" ht="20.1" customHeight="1" spans="1:6">
      <c r="A940" s="274">
        <v>2150203</v>
      </c>
      <c r="B940" s="291" t="s">
        <v>100</v>
      </c>
      <c r="C940" s="292">
        <v>0</v>
      </c>
      <c r="D940" s="292">
        <f t="shared" si="132"/>
        <v>0</v>
      </c>
      <c r="E940" s="293"/>
      <c r="F940" s="294">
        <v>0</v>
      </c>
    </row>
    <row r="941" s="254" customFormat="1" ht="20.1" customHeight="1" spans="1:6">
      <c r="A941" s="274">
        <v>2150204</v>
      </c>
      <c r="B941" s="291" t="s">
        <v>808</v>
      </c>
      <c r="C941" s="292">
        <v>0</v>
      </c>
      <c r="D941" s="292">
        <f t="shared" si="132"/>
        <v>0</v>
      </c>
      <c r="E941" s="293"/>
      <c r="F941" s="294">
        <v>0</v>
      </c>
    </row>
    <row r="942" s="254" customFormat="1" ht="20.1" customHeight="1" spans="1:6">
      <c r="A942" s="274">
        <v>2150205</v>
      </c>
      <c r="B942" s="291" t="s">
        <v>809</v>
      </c>
      <c r="C942" s="292">
        <v>0</v>
      </c>
      <c r="D942" s="292">
        <f t="shared" si="132"/>
        <v>0</v>
      </c>
      <c r="E942" s="293"/>
      <c r="F942" s="294">
        <v>0</v>
      </c>
    </row>
    <row r="943" s="254" customFormat="1" ht="20.1" customHeight="1" spans="1:6">
      <c r="A943" s="274">
        <v>2150206</v>
      </c>
      <c r="B943" s="291" t="s">
        <v>810</v>
      </c>
      <c r="C943" s="292">
        <v>0</v>
      </c>
      <c r="D943" s="292">
        <f t="shared" si="132"/>
        <v>0</v>
      </c>
      <c r="E943" s="293"/>
      <c r="F943" s="294">
        <v>0</v>
      </c>
    </row>
    <row r="944" s="254" customFormat="1" ht="20.1" customHeight="1" spans="1:6">
      <c r="A944" s="274">
        <v>2150207</v>
      </c>
      <c r="B944" s="291" t="s">
        <v>811</v>
      </c>
      <c r="C944" s="292">
        <v>0</v>
      </c>
      <c r="D944" s="292">
        <f t="shared" si="132"/>
        <v>0</v>
      </c>
      <c r="E944" s="293"/>
      <c r="F944" s="294">
        <v>0</v>
      </c>
    </row>
    <row r="945" s="254" customFormat="1" ht="20.1" customHeight="1" spans="1:6">
      <c r="A945" s="274">
        <v>2150208</v>
      </c>
      <c r="B945" s="291" t="s">
        <v>812</v>
      </c>
      <c r="C945" s="292">
        <v>0</v>
      </c>
      <c r="D945" s="292">
        <f t="shared" si="132"/>
        <v>0</v>
      </c>
      <c r="E945" s="293"/>
      <c r="F945" s="294">
        <v>0</v>
      </c>
    </row>
    <row r="946" s="254" customFormat="1" ht="20.1" customHeight="1" spans="1:6">
      <c r="A946" s="274">
        <v>2150209</v>
      </c>
      <c r="B946" s="291" t="s">
        <v>813</v>
      </c>
      <c r="C946" s="292">
        <v>0</v>
      </c>
      <c r="D946" s="292">
        <f t="shared" si="132"/>
        <v>0</v>
      </c>
      <c r="E946" s="293"/>
      <c r="F946" s="294">
        <v>0</v>
      </c>
    </row>
    <row r="947" s="254" customFormat="1" ht="20.1" customHeight="1" spans="1:6">
      <c r="A947" s="274">
        <v>2150210</v>
      </c>
      <c r="B947" s="291" t="s">
        <v>814</v>
      </c>
      <c r="C947" s="292">
        <v>0</v>
      </c>
      <c r="D947" s="292">
        <f t="shared" si="132"/>
        <v>0</v>
      </c>
      <c r="E947" s="293"/>
      <c r="F947" s="294">
        <v>0</v>
      </c>
    </row>
    <row r="948" s="254" customFormat="1" ht="20.1" customHeight="1" spans="1:6">
      <c r="A948" s="274">
        <v>2150212</v>
      </c>
      <c r="B948" s="291" t="s">
        <v>815</v>
      </c>
      <c r="C948" s="292">
        <v>0</v>
      </c>
      <c r="D948" s="292">
        <f t="shared" si="132"/>
        <v>0</v>
      </c>
      <c r="E948" s="293"/>
      <c r="F948" s="294">
        <v>0</v>
      </c>
    </row>
    <row r="949" s="254" customFormat="1" ht="20.1" customHeight="1" spans="1:6">
      <c r="A949" s="274">
        <v>2150213</v>
      </c>
      <c r="B949" s="291" t="s">
        <v>816</v>
      </c>
      <c r="C949" s="292">
        <v>0</v>
      </c>
      <c r="D949" s="292">
        <f t="shared" si="132"/>
        <v>0</v>
      </c>
      <c r="E949" s="293"/>
      <c r="F949" s="294">
        <v>0</v>
      </c>
    </row>
    <row r="950" s="254" customFormat="1" ht="20.1" customHeight="1" spans="1:6">
      <c r="A950" s="274">
        <v>2150214</v>
      </c>
      <c r="B950" s="291" t="s">
        <v>817</v>
      </c>
      <c r="C950" s="292">
        <v>0</v>
      </c>
      <c r="D950" s="292">
        <f t="shared" si="132"/>
        <v>0</v>
      </c>
      <c r="E950" s="293"/>
      <c r="F950" s="294">
        <v>0</v>
      </c>
    </row>
    <row r="951" s="254" customFormat="1" ht="20.1" customHeight="1" spans="1:6">
      <c r="A951" s="274">
        <v>2150215</v>
      </c>
      <c r="B951" s="291" t="s">
        <v>818</v>
      </c>
      <c r="C951" s="292">
        <v>0</v>
      </c>
      <c r="D951" s="292">
        <f t="shared" si="132"/>
        <v>0</v>
      </c>
      <c r="E951" s="293"/>
      <c r="F951" s="294">
        <v>0</v>
      </c>
    </row>
    <row r="952" s="254" customFormat="1" ht="20.1" customHeight="1" spans="1:6">
      <c r="A952" s="274">
        <v>2150299</v>
      </c>
      <c r="B952" s="291" t="s">
        <v>819</v>
      </c>
      <c r="C952" s="292">
        <v>0</v>
      </c>
      <c r="D952" s="292">
        <f t="shared" si="132"/>
        <v>0</v>
      </c>
      <c r="E952" s="293"/>
      <c r="F952" s="294">
        <v>0</v>
      </c>
    </row>
    <row r="953" s="254" customFormat="1" ht="20.1" customHeight="1" spans="1:6">
      <c r="A953" s="274">
        <v>21503</v>
      </c>
      <c r="B953" s="287" t="s">
        <v>820</v>
      </c>
      <c r="C953" s="288">
        <f>SUM(C954:C957)</f>
        <v>0</v>
      </c>
      <c r="D953" s="288">
        <f>SUM(D954:D957)</f>
        <v>0</v>
      </c>
      <c r="E953" s="289"/>
      <c r="F953" s="290">
        <v>0</v>
      </c>
    </row>
    <row r="954" s="254" customFormat="1" ht="20.1" customHeight="1" spans="1:6">
      <c r="A954" s="274">
        <v>2150301</v>
      </c>
      <c r="B954" s="291" t="s">
        <v>98</v>
      </c>
      <c r="C954" s="292">
        <v>0</v>
      </c>
      <c r="D954" s="292">
        <f t="shared" ref="D954:D957" si="133">F954-C954</f>
        <v>0</v>
      </c>
      <c r="E954" s="293"/>
      <c r="F954" s="294">
        <v>0</v>
      </c>
    </row>
    <row r="955" s="254" customFormat="1" ht="20.1" customHeight="1" spans="1:6">
      <c r="A955" s="274">
        <v>2150302</v>
      </c>
      <c r="B955" s="291" t="s">
        <v>99</v>
      </c>
      <c r="C955" s="292">
        <v>0</v>
      </c>
      <c r="D955" s="292">
        <f t="shared" si="133"/>
        <v>0</v>
      </c>
      <c r="E955" s="293"/>
      <c r="F955" s="294">
        <v>0</v>
      </c>
    </row>
    <row r="956" s="254" customFormat="1" ht="20.1" customHeight="1" spans="1:6">
      <c r="A956" s="274">
        <v>2150303</v>
      </c>
      <c r="B956" s="291" t="s">
        <v>100</v>
      </c>
      <c r="C956" s="292">
        <v>0</v>
      </c>
      <c r="D956" s="292">
        <f t="shared" si="133"/>
        <v>0</v>
      </c>
      <c r="E956" s="293"/>
      <c r="F956" s="294">
        <v>0</v>
      </c>
    </row>
    <row r="957" s="254" customFormat="1" ht="20.1" customHeight="1" spans="1:6">
      <c r="A957" s="274">
        <v>2150399</v>
      </c>
      <c r="B957" s="291" t="s">
        <v>821</v>
      </c>
      <c r="C957" s="292">
        <v>0</v>
      </c>
      <c r="D957" s="292">
        <f t="shared" si="133"/>
        <v>0</v>
      </c>
      <c r="E957" s="293"/>
      <c r="F957" s="294">
        <v>0</v>
      </c>
    </row>
    <row r="958" s="254" customFormat="1" ht="20.1" customHeight="1" spans="1:6">
      <c r="A958" s="274">
        <v>21505</v>
      </c>
      <c r="B958" s="287" t="s">
        <v>822</v>
      </c>
      <c r="C958" s="288">
        <f>SUM(C959:C968)</f>
        <v>0</v>
      </c>
      <c r="D958" s="288">
        <f>SUM(D959:D968)</f>
        <v>1056</v>
      </c>
      <c r="E958" s="289"/>
      <c r="F958" s="290">
        <v>1056</v>
      </c>
    </row>
    <row r="959" s="254" customFormat="1" ht="20.1" customHeight="1" spans="1:6">
      <c r="A959" s="274">
        <v>2150501</v>
      </c>
      <c r="B959" s="291" t="s">
        <v>98</v>
      </c>
      <c r="C959" s="292">
        <v>0</v>
      </c>
      <c r="D959" s="292">
        <f t="shared" ref="D959:D968" si="134">F959-C959</f>
        <v>0</v>
      </c>
      <c r="E959" s="293"/>
      <c r="F959" s="294">
        <v>0</v>
      </c>
    </row>
    <row r="960" s="254" customFormat="1" ht="20.1" customHeight="1" spans="1:6">
      <c r="A960" s="274">
        <v>2150502</v>
      </c>
      <c r="B960" s="291" t="s">
        <v>99</v>
      </c>
      <c r="C960" s="292">
        <v>0</v>
      </c>
      <c r="D960" s="292">
        <f t="shared" si="134"/>
        <v>0</v>
      </c>
      <c r="E960" s="293"/>
      <c r="F960" s="294">
        <v>0</v>
      </c>
    </row>
    <row r="961" s="254" customFormat="1" ht="20.1" customHeight="1" spans="1:6">
      <c r="A961" s="274">
        <v>2150503</v>
      </c>
      <c r="B961" s="291" t="s">
        <v>100</v>
      </c>
      <c r="C961" s="292">
        <v>0</v>
      </c>
      <c r="D961" s="292">
        <f t="shared" si="134"/>
        <v>0</v>
      </c>
      <c r="E961" s="293"/>
      <c r="F961" s="294">
        <v>0</v>
      </c>
    </row>
    <row r="962" s="254" customFormat="1" ht="20.1" customHeight="1" spans="1:6">
      <c r="A962" s="274">
        <v>2150505</v>
      </c>
      <c r="B962" s="291" t="s">
        <v>823</v>
      </c>
      <c r="C962" s="292">
        <v>0</v>
      </c>
      <c r="D962" s="292">
        <f t="shared" si="134"/>
        <v>0</v>
      </c>
      <c r="E962" s="293"/>
      <c r="F962" s="294">
        <v>0</v>
      </c>
    </row>
    <row r="963" s="254" customFormat="1" ht="20.1" customHeight="1" spans="1:6">
      <c r="A963" s="274">
        <v>2150507</v>
      </c>
      <c r="B963" s="291" t="s">
        <v>824</v>
      </c>
      <c r="C963" s="292">
        <v>0</v>
      </c>
      <c r="D963" s="292">
        <f t="shared" si="134"/>
        <v>0</v>
      </c>
      <c r="E963" s="293"/>
      <c r="F963" s="294">
        <v>0</v>
      </c>
    </row>
    <row r="964" s="254" customFormat="1" ht="20.1" customHeight="1" spans="1:6">
      <c r="A964" s="274">
        <v>2150508</v>
      </c>
      <c r="B964" s="291" t="s">
        <v>825</v>
      </c>
      <c r="C964" s="292">
        <v>0</v>
      </c>
      <c r="D964" s="292">
        <f t="shared" si="134"/>
        <v>0</v>
      </c>
      <c r="E964" s="293"/>
      <c r="F964" s="294">
        <v>0</v>
      </c>
    </row>
    <row r="965" s="254" customFormat="1" ht="20.1" customHeight="1" spans="1:6">
      <c r="A965" s="274">
        <v>2150516</v>
      </c>
      <c r="B965" s="291" t="s">
        <v>826</v>
      </c>
      <c r="C965" s="292">
        <v>0</v>
      </c>
      <c r="D965" s="292">
        <f t="shared" si="134"/>
        <v>0</v>
      </c>
      <c r="E965" s="293"/>
      <c r="F965" s="294">
        <v>0</v>
      </c>
    </row>
    <row r="966" s="254" customFormat="1" ht="20.1" customHeight="1" spans="1:6">
      <c r="A966" s="274">
        <v>2150517</v>
      </c>
      <c r="B966" s="291" t="s">
        <v>827</v>
      </c>
      <c r="C966" s="292">
        <v>0</v>
      </c>
      <c r="D966" s="292">
        <f t="shared" si="134"/>
        <v>1038</v>
      </c>
      <c r="E966" s="293"/>
      <c r="F966" s="294">
        <v>1038</v>
      </c>
    </row>
    <row r="967" s="254" customFormat="1" ht="20.1" customHeight="1" spans="1:6">
      <c r="A967" s="274">
        <v>2150550</v>
      </c>
      <c r="B967" s="291" t="s">
        <v>107</v>
      </c>
      <c r="C967" s="292">
        <v>0</v>
      </c>
      <c r="D967" s="292">
        <f t="shared" si="134"/>
        <v>0</v>
      </c>
      <c r="E967" s="293"/>
      <c r="F967" s="294">
        <v>0</v>
      </c>
    </row>
    <row r="968" s="254" customFormat="1" ht="20.1" customHeight="1" spans="1:6">
      <c r="A968" s="274">
        <v>2150599</v>
      </c>
      <c r="B968" s="291" t="s">
        <v>828</v>
      </c>
      <c r="C968" s="292">
        <v>0</v>
      </c>
      <c r="D968" s="292">
        <f t="shared" si="134"/>
        <v>18</v>
      </c>
      <c r="E968" s="293"/>
      <c r="F968" s="294">
        <v>18</v>
      </c>
    </row>
    <row r="969" s="254" customFormat="1" ht="20.1" customHeight="1" spans="1:6">
      <c r="A969" s="274">
        <v>21507</v>
      </c>
      <c r="B969" s="287" t="s">
        <v>829</v>
      </c>
      <c r="C969" s="288">
        <f>SUM(C970:C975)</f>
        <v>453</v>
      </c>
      <c r="D969" s="288">
        <f>SUM(D970:D975)</f>
        <v>9091</v>
      </c>
      <c r="E969" s="289">
        <f>D969/C969</f>
        <v>20.0684326710817</v>
      </c>
      <c r="F969" s="290">
        <v>9544</v>
      </c>
    </row>
    <row r="970" s="254" customFormat="1" ht="20.1" customHeight="1" spans="1:6">
      <c r="A970" s="274">
        <v>2150701</v>
      </c>
      <c r="B970" s="291" t="s">
        <v>98</v>
      </c>
      <c r="C970" s="292">
        <v>453</v>
      </c>
      <c r="D970" s="292">
        <f t="shared" ref="D970:D975" si="135">F970-C970</f>
        <v>-166</v>
      </c>
      <c r="E970" s="293">
        <f>D970/C970</f>
        <v>-0.36644591611479</v>
      </c>
      <c r="F970" s="294">
        <v>287</v>
      </c>
    </row>
    <row r="971" s="254" customFormat="1" ht="20.1" customHeight="1" spans="1:6">
      <c r="A971" s="274">
        <v>2150702</v>
      </c>
      <c r="B971" s="291" t="s">
        <v>99</v>
      </c>
      <c r="C971" s="292">
        <v>0</v>
      </c>
      <c r="D971" s="292">
        <f t="shared" si="135"/>
        <v>0</v>
      </c>
      <c r="E971" s="293"/>
      <c r="F971" s="294">
        <v>0</v>
      </c>
    </row>
    <row r="972" s="254" customFormat="1" ht="20.1" customHeight="1" spans="1:6">
      <c r="A972" s="274">
        <v>2150703</v>
      </c>
      <c r="B972" s="291" t="s">
        <v>100</v>
      </c>
      <c r="C972" s="292">
        <v>0</v>
      </c>
      <c r="D972" s="292">
        <f t="shared" si="135"/>
        <v>0</v>
      </c>
      <c r="E972" s="293"/>
      <c r="F972" s="294">
        <v>0</v>
      </c>
    </row>
    <row r="973" s="254" customFormat="1" ht="20.1" customHeight="1" spans="1:6">
      <c r="A973" s="274">
        <v>2150704</v>
      </c>
      <c r="B973" s="291" t="s">
        <v>830</v>
      </c>
      <c r="C973" s="292">
        <v>0</v>
      </c>
      <c r="D973" s="292">
        <f t="shared" si="135"/>
        <v>0</v>
      </c>
      <c r="E973" s="293"/>
      <c r="F973" s="294">
        <v>0</v>
      </c>
    </row>
    <row r="974" s="254" customFormat="1" ht="20.1" customHeight="1" spans="1:6">
      <c r="A974" s="274">
        <v>2150705</v>
      </c>
      <c r="B974" s="291" t="s">
        <v>831</v>
      </c>
      <c r="C974" s="292">
        <v>0</v>
      </c>
      <c r="D974" s="292">
        <f t="shared" si="135"/>
        <v>0</v>
      </c>
      <c r="E974" s="293"/>
      <c r="F974" s="294">
        <v>0</v>
      </c>
    </row>
    <row r="975" s="254" customFormat="1" ht="20.1" customHeight="1" spans="1:6">
      <c r="A975" s="274">
        <v>2150799</v>
      </c>
      <c r="B975" s="291" t="s">
        <v>832</v>
      </c>
      <c r="C975" s="292">
        <v>0</v>
      </c>
      <c r="D975" s="292">
        <f t="shared" si="135"/>
        <v>9257</v>
      </c>
      <c r="E975" s="293"/>
      <c r="F975" s="294">
        <v>9257</v>
      </c>
    </row>
    <row r="976" s="254" customFormat="1" ht="20.1" customHeight="1" spans="1:6">
      <c r="A976" s="274">
        <v>21508</v>
      </c>
      <c r="B976" s="287" t="s">
        <v>833</v>
      </c>
      <c r="C976" s="288">
        <f>SUM(C977:C983)</f>
        <v>0</v>
      </c>
      <c r="D976" s="288">
        <f>SUM(D977:D983)</f>
        <v>0</v>
      </c>
      <c r="E976" s="289"/>
      <c r="F976" s="290">
        <v>0</v>
      </c>
    </row>
    <row r="977" s="254" customFormat="1" ht="20.1" customHeight="1" spans="1:6">
      <c r="A977" s="274">
        <v>2150801</v>
      </c>
      <c r="B977" s="291" t="s">
        <v>98</v>
      </c>
      <c r="C977" s="292">
        <v>0</v>
      </c>
      <c r="D977" s="292">
        <f t="shared" ref="D977:D983" si="136">F977-C977</f>
        <v>0</v>
      </c>
      <c r="E977" s="293"/>
      <c r="F977" s="294">
        <v>0</v>
      </c>
    </row>
    <row r="978" s="254" customFormat="1" ht="20.1" customHeight="1" spans="1:6">
      <c r="A978" s="274">
        <v>2150802</v>
      </c>
      <c r="B978" s="291" t="s">
        <v>99</v>
      </c>
      <c r="C978" s="292">
        <v>0</v>
      </c>
      <c r="D978" s="292">
        <f t="shared" si="136"/>
        <v>0</v>
      </c>
      <c r="E978" s="293"/>
      <c r="F978" s="294">
        <v>0</v>
      </c>
    </row>
    <row r="979" s="254" customFormat="1" ht="20.1" customHeight="1" spans="1:6">
      <c r="A979" s="274">
        <v>2150803</v>
      </c>
      <c r="B979" s="291" t="s">
        <v>100</v>
      </c>
      <c r="C979" s="292">
        <v>0</v>
      </c>
      <c r="D979" s="292">
        <f t="shared" si="136"/>
        <v>0</v>
      </c>
      <c r="E979" s="293"/>
      <c r="F979" s="294">
        <v>0</v>
      </c>
    </row>
    <row r="980" s="254" customFormat="1" ht="20.1" customHeight="1" spans="1:6">
      <c r="A980" s="274">
        <v>2150804</v>
      </c>
      <c r="B980" s="291" t="s">
        <v>834</v>
      </c>
      <c r="C980" s="292">
        <v>0</v>
      </c>
      <c r="D980" s="292">
        <f t="shared" si="136"/>
        <v>0</v>
      </c>
      <c r="E980" s="293"/>
      <c r="F980" s="294">
        <v>0</v>
      </c>
    </row>
    <row r="981" s="254" customFormat="1" ht="20.1" customHeight="1" spans="1:6">
      <c r="A981" s="274">
        <v>2150805</v>
      </c>
      <c r="B981" s="291" t="s">
        <v>835</v>
      </c>
      <c r="C981" s="292">
        <v>0</v>
      </c>
      <c r="D981" s="292">
        <f t="shared" si="136"/>
        <v>0</v>
      </c>
      <c r="E981" s="293"/>
      <c r="F981" s="294">
        <v>0</v>
      </c>
    </row>
    <row r="982" s="254" customFormat="1" ht="20.1" customHeight="1" spans="1:6">
      <c r="A982" s="274">
        <v>2150806</v>
      </c>
      <c r="B982" s="291" t="s">
        <v>836</v>
      </c>
      <c r="C982" s="292">
        <v>0</v>
      </c>
      <c r="D982" s="292">
        <f t="shared" si="136"/>
        <v>0</v>
      </c>
      <c r="E982" s="293"/>
      <c r="F982" s="294">
        <v>0</v>
      </c>
    </row>
    <row r="983" s="254" customFormat="1" ht="20.1" customHeight="1" spans="1:6">
      <c r="A983" s="274">
        <v>2150899</v>
      </c>
      <c r="B983" s="291" t="s">
        <v>837</v>
      </c>
      <c r="C983" s="292">
        <v>0</v>
      </c>
      <c r="D983" s="292">
        <f t="shared" si="136"/>
        <v>0</v>
      </c>
      <c r="E983" s="293"/>
      <c r="F983" s="294">
        <v>0</v>
      </c>
    </row>
    <row r="984" s="254" customFormat="1" ht="20.1" customHeight="1" spans="1:6">
      <c r="A984" s="274">
        <v>21599</v>
      </c>
      <c r="B984" s="287" t="s">
        <v>838</v>
      </c>
      <c r="C984" s="288">
        <f>SUM(C985:C989)</f>
        <v>0</v>
      </c>
      <c r="D984" s="288">
        <f>SUM(D985:D989)</f>
        <v>0</v>
      </c>
      <c r="E984" s="289"/>
      <c r="F984" s="290">
        <v>0</v>
      </c>
    </row>
    <row r="985" s="254" customFormat="1" ht="20.1" customHeight="1" spans="1:6">
      <c r="A985" s="274">
        <v>2159901</v>
      </c>
      <c r="B985" s="291" t="s">
        <v>839</v>
      </c>
      <c r="C985" s="292">
        <v>0</v>
      </c>
      <c r="D985" s="292">
        <f t="shared" ref="D985:D989" si="137">F985-C985</f>
        <v>0</v>
      </c>
      <c r="E985" s="293"/>
      <c r="F985" s="294">
        <v>0</v>
      </c>
    </row>
    <row r="986" s="254" customFormat="1" ht="20.1" customHeight="1" spans="1:6">
      <c r="A986" s="274">
        <v>2159904</v>
      </c>
      <c r="B986" s="291" t="s">
        <v>840</v>
      </c>
      <c r="C986" s="292">
        <v>0</v>
      </c>
      <c r="D986" s="292">
        <f t="shared" si="137"/>
        <v>0</v>
      </c>
      <c r="E986" s="293"/>
      <c r="F986" s="294">
        <v>0</v>
      </c>
    </row>
    <row r="987" s="254" customFormat="1" ht="20.1" customHeight="1" spans="1:6">
      <c r="A987" s="274">
        <v>2159905</v>
      </c>
      <c r="B987" s="291" t="s">
        <v>841</v>
      </c>
      <c r="C987" s="292">
        <v>0</v>
      </c>
      <c r="D987" s="292">
        <f t="shared" si="137"/>
        <v>0</v>
      </c>
      <c r="E987" s="293"/>
      <c r="F987" s="294">
        <v>0</v>
      </c>
    </row>
    <row r="988" s="254" customFormat="1" ht="20.1" customHeight="1" spans="1:6">
      <c r="A988" s="274">
        <v>2159906</v>
      </c>
      <c r="B988" s="291" t="s">
        <v>842</v>
      </c>
      <c r="C988" s="292">
        <v>0</v>
      </c>
      <c r="D988" s="292">
        <f t="shared" si="137"/>
        <v>0</v>
      </c>
      <c r="E988" s="293"/>
      <c r="F988" s="294">
        <v>0</v>
      </c>
    </row>
    <row r="989" s="254" customFormat="1" ht="20.1" customHeight="1" spans="1:6">
      <c r="A989" s="274">
        <v>2159999</v>
      </c>
      <c r="B989" s="291" t="s">
        <v>843</v>
      </c>
      <c r="C989" s="292">
        <v>0</v>
      </c>
      <c r="D989" s="292">
        <f t="shared" si="137"/>
        <v>0</v>
      </c>
      <c r="E989" s="293"/>
      <c r="F989" s="294">
        <v>0</v>
      </c>
    </row>
    <row r="990" s="254" customFormat="1" ht="20.1" customHeight="1" spans="1:6">
      <c r="A990" s="274">
        <v>216</v>
      </c>
      <c r="B990" s="283" t="s">
        <v>844</v>
      </c>
      <c r="C990" s="284">
        <f>SUM(C991,C1001,C1007)</f>
        <v>1147</v>
      </c>
      <c r="D990" s="284">
        <f>SUM(D991,D1001,D1007)</f>
        <v>0</v>
      </c>
      <c r="E990" s="285">
        <f>D990/C990</f>
        <v>0</v>
      </c>
      <c r="F990" s="296">
        <v>1147</v>
      </c>
    </row>
    <row r="991" s="254" customFormat="1" ht="20.1" customHeight="1" spans="1:6">
      <c r="A991" s="274">
        <v>21602</v>
      </c>
      <c r="B991" s="287" t="s">
        <v>845</v>
      </c>
      <c r="C991" s="288">
        <f>SUM(C992:C1000)</f>
        <v>147</v>
      </c>
      <c r="D991" s="288">
        <f>SUM(D992:D1000)</f>
        <v>0</v>
      </c>
      <c r="E991" s="289">
        <f>D991/C991</f>
        <v>0</v>
      </c>
      <c r="F991" s="290">
        <v>147</v>
      </c>
    </row>
    <row r="992" s="254" customFormat="1" ht="20.1" customHeight="1" spans="1:6">
      <c r="A992" s="274">
        <v>2160201</v>
      </c>
      <c r="B992" s="291" t="s">
        <v>98</v>
      </c>
      <c r="C992" s="292">
        <v>0</v>
      </c>
      <c r="D992" s="292">
        <f t="shared" ref="D992:D1000" si="138">F992-C992</f>
        <v>0</v>
      </c>
      <c r="E992" s="293"/>
      <c r="F992" s="294">
        <v>0</v>
      </c>
    </row>
    <row r="993" s="254" customFormat="1" ht="20.1" customHeight="1" spans="1:6">
      <c r="A993" s="274">
        <v>2160202</v>
      </c>
      <c r="B993" s="291" t="s">
        <v>99</v>
      </c>
      <c r="C993" s="292">
        <v>0</v>
      </c>
      <c r="D993" s="292">
        <f t="shared" si="138"/>
        <v>0</v>
      </c>
      <c r="E993" s="293"/>
      <c r="F993" s="294">
        <v>0</v>
      </c>
    </row>
    <row r="994" s="254" customFormat="1" ht="20.1" customHeight="1" spans="1:6">
      <c r="A994" s="274">
        <v>2160203</v>
      </c>
      <c r="B994" s="291" t="s">
        <v>100</v>
      </c>
      <c r="C994" s="292">
        <v>0</v>
      </c>
      <c r="D994" s="292">
        <f t="shared" si="138"/>
        <v>0</v>
      </c>
      <c r="E994" s="293"/>
      <c r="F994" s="294">
        <v>0</v>
      </c>
    </row>
    <row r="995" s="254" customFormat="1" ht="20.1" customHeight="1" spans="1:6">
      <c r="A995" s="274">
        <v>2160216</v>
      </c>
      <c r="B995" s="291" t="s">
        <v>846</v>
      </c>
      <c r="C995" s="292">
        <v>0</v>
      </c>
      <c r="D995" s="292">
        <f t="shared" si="138"/>
        <v>0</v>
      </c>
      <c r="E995" s="293"/>
      <c r="F995" s="294">
        <v>0</v>
      </c>
    </row>
    <row r="996" s="254" customFormat="1" ht="20.1" customHeight="1" spans="1:6">
      <c r="A996" s="274">
        <v>2160217</v>
      </c>
      <c r="B996" s="291" t="s">
        <v>847</v>
      </c>
      <c r="C996" s="292">
        <v>0</v>
      </c>
      <c r="D996" s="292">
        <f t="shared" si="138"/>
        <v>0</v>
      </c>
      <c r="E996" s="293"/>
      <c r="F996" s="294">
        <v>0</v>
      </c>
    </row>
    <row r="997" s="254" customFormat="1" ht="20.1" customHeight="1" spans="1:6">
      <c r="A997" s="274">
        <v>2160218</v>
      </c>
      <c r="B997" s="291" t="s">
        <v>848</v>
      </c>
      <c r="C997" s="292">
        <v>0</v>
      </c>
      <c r="D997" s="292">
        <f t="shared" si="138"/>
        <v>0</v>
      </c>
      <c r="E997" s="293"/>
      <c r="F997" s="294">
        <v>0</v>
      </c>
    </row>
    <row r="998" s="254" customFormat="1" ht="20.1" customHeight="1" spans="1:6">
      <c r="A998" s="274">
        <v>2160219</v>
      </c>
      <c r="B998" s="291" t="s">
        <v>849</v>
      </c>
      <c r="C998" s="292">
        <v>0</v>
      </c>
      <c r="D998" s="292">
        <f t="shared" si="138"/>
        <v>0</v>
      </c>
      <c r="E998" s="293"/>
      <c r="F998" s="294">
        <v>0</v>
      </c>
    </row>
    <row r="999" s="254" customFormat="1" ht="20.1" customHeight="1" spans="1:6">
      <c r="A999" s="274">
        <v>2160250</v>
      </c>
      <c r="B999" s="291" t="s">
        <v>107</v>
      </c>
      <c r="C999" s="292">
        <v>147</v>
      </c>
      <c r="D999" s="292">
        <f t="shared" si="138"/>
        <v>0</v>
      </c>
      <c r="E999" s="293">
        <f>D999/C999</f>
        <v>0</v>
      </c>
      <c r="F999" s="294">
        <v>147</v>
      </c>
    </row>
    <row r="1000" s="254" customFormat="1" ht="20.1" customHeight="1" spans="1:6">
      <c r="A1000" s="274">
        <v>2160299</v>
      </c>
      <c r="B1000" s="291" t="s">
        <v>850</v>
      </c>
      <c r="C1000" s="292">
        <v>0</v>
      </c>
      <c r="D1000" s="292">
        <f t="shared" si="138"/>
        <v>0</v>
      </c>
      <c r="E1000" s="293"/>
      <c r="F1000" s="294">
        <v>0</v>
      </c>
    </row>
    <row r="1001" s="254" customFormat="1" ht="20.1" customHeight="1" spans="1:6">
      <c r="A1001" s="274">
        <v>21606</v>
      </c>
      <c r="B1001" s="287" t="s">
        <v>851</v>
      </c>
      <c r="C1001" s="288">
        <f>SUM(C1002:C1006)</f>
        <v>0</v>
      </c>
      <c r="D1001" s="288">
        <f>SUM(D1002:D1006)</f>
        <v>0</v>
      </c>
      <c r="E1001" s="289"/>
      <c r="F1001" s="290">
        <v>0</v>
      </c>
    </row>
    <row r="1002" s="254" customFormat="1" ht="20.1" customHeight="1" spans="1:6">
      <c r="A1002" s="274">
        <v>2160601</v>
      </c>
      <c r="B1002" s="291" t="s">
        <v>98</v>
      </c>
      <c r="C1002" s="292">
        <v>0</v>
      </c>
      <c r="D1002" s="292">
        <f t="shared" ref="D1002:D1006" si="139">F1002-C1002</f>
        <v>0</v>
      </c>
      <c r="E1002" s="293"/>
      <c r="F1002" s="294">
        <v>0</v>
      </c>
    </row>
    <row r="1003" s="254" customFormat="1" ht="20.1" customHeight="1" spans="1:6">
      <c r="A1003" s="274">
        <v>2160602</v>
      </c>
      <c r="B1003" s="291" t="s">
        <v>99</v>
      </c>
      <c r="C1003" s="292">
        <v>0</v>
      </c>
      <c r="D1003" s="292">
        <f t="shared" si="139"/>
        <v>0</v>
      </c>
      <c r="E1003" s="293"/>
      <c r="F1003" s="294">
        <v>0</v>
      </c>
    </row>
    <row r="1004" s="254" customFormat="1" ht="20.1" customHeight="1" spans="1:6">
      <c r="A1004" s="274">
        <v>2160603</v>
      </c>
      <c r="B1004" s="291" t="s">
        <v>100</v>
      </c>
      <c r="C1004" s="292">
        <v>0</v>
      </c>
      <c r="D1004" s="292">
        <f t="shared" si="139"/>
        <v>0</v>
      </c>
      <c r="E1004" s="293"/>
      <c r="F1004" s="294">
        <v>0</v>
      </c>
    </row>
    <row r="1005" s="254" customFormat="1" ht="20.1" customHeight="1" spans="1:6">
      <c r="A1005" s="274">
        <v>2160607</v>
      </c>
      <c r="B1005" s="291" t="s">
        <v>852</v>
      </c>
      <c r="C1005" s="292">
        <v>0</v>
      </c>
      <c r="D1005" s="292">
        <f t="shared" si="139"/>
        <v>0</v>
      </c>
      <c r="E1005" s="293"/>
      <c r="F1005" s="294">
        <v>0</v>
      </c>
    </row>
    <row r="1006" s="254" customFormat="1" ht="20.1" customHeight="1" spans="1:6">
      <c r="A1006" s="274">
        <v>2160699</v>
      </c>
      <c r="B1006" s="291" t="s">
        <v>853</v>
      </c>
      <c r="C1006" s="292">
        <v>0</v>
      </c>
      <c r="D1006" s="292">
        <f t="shared" si="139"/>
        <v>0</v>
      </c>
      <c r="E1006" s="293"/>
      <c r="F1006" s="294">
        <v>0</v>
      </c>
    </row>
    <row r="1007" s="254" customFormat="1" ht="20.1" customHeight="1" spans="1:6">
      <c r="A1007" s="274">
        <v>21699</v>
      </c>
      <c r="B1007" s="287" t="s">
        <v>854</v>
      </c>
      <c r="C1007" s="288">
        <f>SUM(C1008:C1009)</f>
        <v>1000</v>
      </c>
      <c r="D1007" s="288">
        <f>SUM(D1008:D1009)</f>
        <v>0</v>
      </c>
      <c r="E1007" s="289"/>
      <c r="F1007" s="290">
        <v>1000</v>
      </c>
    </row>
    <row r="1008" s="254" customFormat="1" ht="20.1" customHeight="1" spans="1:6">
      <c r="A1008" s="274">
        <v>2169901</v>
      </c>
      <c r="B1008" s="291" t="s">
        <v>855</v>
      </c>
      <c r="C1008" s="292">
        <v>0</v>
      </c>
      <c r="D1008" s="292">
        <f t="shared" ref="D1008:D1017" si="140">F1008-C1008</f>
        <v>0</v>
      </c>
      <c r="E1008" s="293"/>
      <c r="F1008" s="294">
        <v>0</v>
      </c>
    </row>
    <row r="1009" s="254" customFormat="1" ht="20.1" customHeight="1" spans="1:6">
      <c r="A1009" s="274">
        <v>2169999</v>
      </c>
      <c r="B1009" s="291" t="s">
        <v>856</v>
      </c>
      <c r="C1009" s="292">
        <v>1000</v>
      </c>
      <c r="D1009" s="292">
        <f t="shared" si="140"/>
        <v>0</v>
      </c>
      <c r="E1009" s="293">
        <f>D1009/C1009</f>
        <v>0</v>
      </c>
      <c r="F1009" s="294">
        <v>1000</v>
      </c>
    </row>
    <row r="1010" s="254" customFormat="1" ht="20.1" customHeight="1" spans="1:6">
      <c r="A1010" s="274">
        <v>217</v>
      </c>
      <c r="B1010" s="283" t="s">
        <v>857</v>
      </c>
      <c r="C1010" s="284">
        <f>SUM(C1011,C1018,C1028,C1034,C1037)</f>
        <v>0</v>
      </c>
      <c r="D1010" s="284">
        <f>SUM(D1011,D1018,D1028,D1034,D1037)</f>
        <v>0</v>
      </c>
      <c r="E1010" s="285"/>
      <c r="F1010" s="296">
        <v>0</v>
      </c>
    </row>
    <row r="1011" s="254" customFormat="1" ht="20.1" customHeight="1" spans="1:6">
      <c r="A1011" s="274">
        <v>21701</v>
      </c>
      <c r="B1011" s="287" t="s">
        <v>858</v>
      </c>
      <c r="C1011" s="288">
        <f>SUM(C1012:C1017)</f>
        <v>0</v>
      </c>
      <c r="D1011" s="288">
        <f>SUM(D1012:D1017)</f>
        <v>0</v>
      </c>
      <c r="E1011" s="289"/>
      <c r="F1011" s="290">
        <v>0</v>
      </c>
    </row>
    <row r="1012" s="254" customFormat="1" ht="20.1" customHeight="1" spans="1:6">
      <c r="A1012" s="274">
        <v>2170101</v>
      </c>
      <c r="B1012" s="291" t="s">
        <v>98</v>
      </c>
      <c r="C1012" s="292">
        <v>0</v>
      </c>
      <c r="D1012" s="292">
        <f t="shared" si="140"/>
        <v>0</v>
      </c>
      <c r="E1012" s="293"/>
      <c r="F1012" s="294">
        <v>0</v>
      </c>
    </row>
    <row r="1013" s="254" customFormat="1" ht="20.1" customHeight="1" spans="1:6">
      <c r="A1013" s="274">
        <v>2170102</v>
      </c>
      <c r="B1013" s="291" t="s">
        <v>99</v>
      </c>
      <c r="C1013" s="292">
        <v>0</v>
      </c>
      <c r="D1013" s="292">
        <f t="shared" si="140"/>
        <v>0</v>
      </c>
      <c r="E1013" s="293"/>
      <c r="F1013" s="294">
        <v>0</v>
      </c>
    </row>
    <row r="1014" s="254" customFormat="1" ht="20.1" customHeight="1" spans="1:6">
      <c r="A1014" s="274">
        <v>2170103</v>
      </c>
      <c r="B1014" s="291" t="s">
        <v>100</v>
      </c>
      <c r="C1014" s="292">
        <v>0</v>
      </c>
      <c r="D1014" s="292">
        <f t="shared" si="140"/>
        <v>0</v>
      </c>
      <c r="E1014" s="293"/>
      <c r="F1014" s="294">
        <v>0</v>
      </c>
    </row>
    <row r="1015" s="254" customFormat="1" ht="20.1" customHeight="1" spans="1:6">
      <c r="A1015" s="274">
        <v>2170104</v>
      </c>
      <c r="B1015" s="291" t="s">
        <v>859</v>
      </c>
      <c r="C1015" s="292">
        <v>0</v>
      </c>
      <c r="D1015" s="292">
        <f t="shared" si="140"/>
        <v>0</v>
      </c>
      <c r="E1015" s="293"/>
      <c r="F1015" s="294">
        <v>0</v>
      </c>
    </row>
    <row r="1016" s="254" customFormat="1" ht="20.1" customHeight="1" spans="1:6">
      <c r="A1016" s="274">
        <v>2170150</v>
      </c>
      <c r="B1016" s="291" t="s">
        <v>107</v>
      </c>
      <c r="C1016" s="292">
        <v>0</v>
      </c>
      <c r="D1016" s="292">
        <f t="shared" si="140"/>
        <v>0</v>
      </c>
      <c r="E1016" s="293"/>
      <c r="F1016" s="294">
        <v>0</v>
      </c>
    </row>
    <row r="1017" s="254" customFormat="1" ht="20.1" customHeight="1" spans="1:6">
      <c r="A1017" s="274">
        <v>2170199</v>
      </c>
      <c r="B1017" s="291" t="s">
        <v>860</v>
      </c>
      <c r="C1017" s="292">
        <v>0</v>
      </c>
      <c r="D1017" s="292">
        <f t="shared" si="140"/>
        <v>0</v>
      </c>
      <c r="E1017" s="293"/>
      <c r="F1017" s="294">
        <v>0</v>
      </c>
    </row>
    <row r="1018" s="254" customFormat="1" ht="20.1" customHeight="1" spans="1:6">
      <c r="A1018" s="274">
        <v>21702</v>
      </c>
      <c r="B1018" s="287" t="s">
        <v>861</v>
      </c>
      <c r="C1018" s="288">
        <f>SUM(C1019:C1027)</f>
        <v>0</v>
      </c>
      <c r="D1018" s="288">
        <f>SUM(D1019:D1027)</f>
        <v>0</v>
      </c>
      <c r="E1018" s="289"/>
      <c r="F1018" s="290">
        <v>0</v>
      </c>
    </row>
    <row r="1019" s="254" customFormat="1" ht="20.1" customHeight="1" spans="1:6">
      <c r="A1019" s="274">
        <v>2170201</v>
      </c>
      <c r="B1019" s="291" t="s">
        <v>862</v>
      </c>
      <c r="C1019" s="292">
        <v>0</v>
      </c>
      <c r="D1019" s="292">
        <f t="shared" ref="D1019:D1027" si="141">F1019-C1019</f>
        <v>0</v>
      </c>
      <c r="E1019" s="293"/>
      <c r="F1019" s="294">
        <v>0</v>
      </c>
    </row>
    <row r="1020" s="254" customFormat="1" ht="20.1" customHeight="1" spans="1:6">
      <c r="A1020" s="274">
        <v>2170202</v>
      </c>
      <c r="B1020" s="291" t="s">
        <v>863</v>
      </c>
      <c r="C1020" s="292">
        <v>0</v>
      </c>
      <c r="D1020" s="292">
        <f t="shared" si="141"/>
        <v>0</v>
      </c>
      <c r="E1020" s="293"/>
      <c r="F1020" s="294">
        <v>0</v>
      </c>
    </row>
    <row r="1021" s="254" customFormat="1" ht="20.1" customHeight="1" spans="1:6">
      <c r="A1021" s="274">
        <v>2170203</v>
      </c>
      <c r="B1021" s="291" t="s">
        <v>864</v>
      </c>
      <c r="C1021" s="292">
        <v>0</v>
      </c>
      <c r="D1021" s="292">
        <f t="shared" si="141"/>
        <v>0</v>
      </c>
      <c r="E1021" s="293"/>
      <c r="F1021" s="294">
        <v>0</v>
      </c>
    </row>
    <row r="1022" s="254" customFormat="1" ht="20.1" customHeight="1" spans="1:6">
      <c r="A1022" s="274">
        <v>2170204</v>
      </c>
      <c r="B1022" s="291" t="s">
        <v>865</v>
      </c>
      <c r="C1022" s="292">
        <v>0</v>
      </c>
      <c r="D1022" s="292">
        <f t="shared" si="141"/>
        <v>0</v>
      </c>
      <c r="E1022" s="293"/>
      <c r="F1022" s="294">
        <v>0</v>
      </c>
    </row>
    <row r="1023" s="254" customFormat="1" ht="20.1" customHeight="1" spans="1:6">
      <c r="A1023" s="274">
        <v>2170205</v>
      </c>
      <c r="B1023" s="291" t="s">
        <v>866</v>
      </c>
      <c r="C1023" s="292">
        <v>0</v>
      </c>
      <c r="D1023" s="292">
        <f t="shared" si="141"/>
        <v>0</v>
      </c>
      <c r="E1023" s="293"/>
      <c r="F1023" s="294">
        <v>0</v>
      </c>
    </row>
    <row r="1024" s="254" customFormat="1" ht="20.1" customHeight="1" spans="1:6">
      <c r="A1024" s="274">
        <v>2170206</v>
      </c>
      <c r="B1024" s="291" t="s">
        <v>867</v>
      </c>
      <c r="C1024" s="292">
        <v>0</v>
      </c>
      <c r="D1024" s="292">
        <f t="shared" si="141"/>
        <v>0</v>
      </c>
      <c r="E1024" s="293"/>
      <c r="F1024" s="294">
        <v>0</v>
      </c>
    </row>
    <row r="1025" s="254" customFormat="1" ht="20.1" customHeight="1" spans="1:6">
      <c r="A1025" s="274">
        <v>2170207</v>
      </c>
      <c r="B1025" s="291" t="s">
        <v>868</v>
      </c>
      <c r="C1025" s="292">
        <v>0</v>
      </c>
      <c r="D1025" s="292">
        <f t="shared" si="141"/>
        <v>0</v>
      </c>
      <c r="E1025" s="293"/>
      <c r="F1025" s="294">
        <v>0</v>
      </c>
    </row>
    <row r="1026" s="254" customFormat="1" ht="20.1" customHeight="1" spans="1:6">
      <c r="A1026" s="274">
        <v>2170208</v>
      </c>
      <c r="B1026" s="291" t="s">
        <v>869</v>
      </c>
      <c r="C1026" s="292">
        <v>0</v>
      </c>
      <c r="D1026" s="292">
        <f t="shared" si="141"/>
        <v>0</v>
      </c>
      <c r="E1026" s="293"/>
      <c r="F1026" s="294">
        <v>0</v>
      </c>
    </row>
    <row r="1027" s="254" customFormat="1" ht="20.1" customHeight="1" spans="1:6">
      <c r="A1027" s="274">
        <v>2170299</v>
      </c>
      <c r="B1027" s="291" t="s">
        <v>870</v>
      </c>
      <c r="C1027" s="292">
        <v>0</v>
      </c>
      <c r="D1027" s="292">
        <f t="shared" si="141"/>
        <v>0</v>
      </c>
      <c r="E1027" s="293"/>
      <c r="F1027" s="294">
        <v>0</v>
      </c>
    </row>
    <row r="1028" s="254" customFormat="1" ht="20.1" customHeight="1" spans="1:6">
      <c r="A1028" s="274">
        <v>21703</v>
      </c>
      <c r="B1028" s="287" t="s">
        <v>871</v>
      </c>
      <c r="C1028" s="288">
        <f>SUM(C1029:C1033)</f>
        <v>0</v>
      </c>
      <c r="D1028" s="288">
        <f>SUM(D1029:D1033)</f>
        <v>0</v>
      </c>
      <c r="E1028" s="289"/>
      <c r="F1028" s="290">
        <v>0</v>
      </c>
    </row>
    <row r="1029" s="254" customFormat="1" ht="20.1" customHeight="1" spans="1:6">
      <c r="A1029" s="274">
        <v>2170301</v>
      </c>
      <c r="B1029" s="291" t="s">
        <v>872</v>
      </c>
      <c r="C1029" s="292">
        <v>0</v>
      </c>
      <c r="D1029" s="292">
        <f t="shared" ref="D1029:D1033" si="142">F1029-C1029</f>
        <v>0</v>
      </c>
      <c r="E1029" s="293"/>
      <c r="F1029" s="294">
        <v>0</v>
      </c>
    </row>
    <row r="1030" s="254" customFormat="1" ht="20.1" customHeight="1" spans="1:6">
      <c r="A1030" s="274">
        <v>2170302</v>
      </c>
      <c r="B1030" s="291" t="s">
        <v>873</v>
      </c>
      <c r="C1030" s="292">
        <v>0</v>
      </c>
      <c r="D1030" s="292">
        <f t="shared" si="142"/>
        <v>0</v>
      </c>
      <c r="E1030" s="293"/>
      <c r="F1030" s="294">
        <v>0</v>
      </c>
    </row>
    <row r="1031" s="254" customFormat="1" ht="20.1" customHeight="1" spans="1:6">
      <c r="A1031" s="274">
        <v>2170303</v>
      </c>
      <c r="B1031" s="291" t="s">
        <v>874</v>
      </c>
      <c r="C1031" s="292">
        <v>0</v>
      </c>
      <c r="D1031" s="292">
        <f t="shared" si="142"/>
        <v>0</v>
      </c>
      <c r="E1031" s="293"/>
      <c r="F1031" s="294">
        <v>0</v>
      </c>
    </row>
    <row r="1032" s="254" customFormat="1" ht="20.1" customHeight="1" spans="1:6">
      <c r="A1032" s="274">
        <v>2170304</v>
      </c>
      <c r="B1032" s="291" t="s">
        <v>875</v>
      </c>
      <c r="C1032" s="292">
        <v>0</v>
      </c>
      <c r="D1032" s="292">
        <f t="shared" si="142"/>
        <v>0</v>
      </c>
      <c r="E1032" s="293"/>
      <c r="F1032" s="294">
        <v>0</v>
      </c>
    </row>
    <row r="1033" s="254" customFormat="1" ht="20.1" customHeight="1" spans="1:6">
      <c r="A1033" s="274">
        <v>2170399</v>
      </c>
      <c r="B1033" s="291" t="s">
        <v>876</v>
      </c>
      <c r="C1033" s="292">
        <v>0</v>
      </c>
      <c r="D1033" s="292">
        <f t="shared" si="142"/>
        <v>0</v>
      </c>
      <c r="E1033" s="293"/>
      <c r="F1033" s="294">
        <v>0</v>
      </c>
    </row>
    <row r="1034" s="254" customFormat="1" ht="20.1" customHeight="1" spans="1:6">
      <c r="A1034" s="274">
        <v>21704</v>
      </c>
      <c r="B1034" s="287" t="s">
        <v>877</v>
      </c>
      <c r="C1034" s="288">
        <f>SUM(C1035:C1036)</f>
        <v>0</v>
      </c>
      <c r="D1034" s="288">
        <f>SUM(D1035:D1036)</f>
        <v>0</v>
      </c>
      <c r="E1034" s="289"/>
      <c r="F1034" s="290">
        <v>0</v>
      </c>
    </row>
    <row r="1035" s="254" customFormat="1" ht="20.1" customHeight="1" spans="1:6">
      <c r="A1035" s="274">
        <v>2170401</v>
      </c>
      <c r="B1035" s="291" t="s">
        <v>878</v>
      </c>
      <c r="C1035" s="292">
        <v>0</v>
      </c>
      <c r="D1035" s="292">
        <f t="shared" ref="D1035:D1039" si="143">F1035-C1035</f>
        <v>0</v>
      </c>
      <c r="E1035" s="293"/>
      <c r="F1035" s="294">
        <v>0</v>
      </c>
    </row>
    <row r="1036" s="254" customFormat="1" ht="20.1" customHeight="1" spans="1:6">
      <c r="A1036" s="274">
        <v>2170499</v>
      </c>
      <c r="B1036" s="291" t="s">
        <v>879</v>
      </c>
      <c r="C1036" s="292">
        <v>0</v>
      </c>
      <c r="D1036" s="292">
        <f t="shared" si="143"/>
        <v>0</v>
      </c>
      <c r="E1036" s="293"/>
      <c r="F1036" s="294">
        <v>0</v>
      </c>
    </row>
    <row r="1037" s="254" customFormat="1" ht="20.1" customHeight="1" spans="1:6">
      <c r="A1037" s="274">
        <v>21799</v>
      </c>
      <c r="B1037" s="287" t="s">
        <v>880</v>
      </c>
      <c r="C1037" s="288">
        <f>SUM(C1038:C1039)</f>
        <v>0</v>
      </c>
      <c r="D1037" s="288">
        <f>SUM(D1038:D1039)</f>
        <v>0</v>
      </c>
      <c r="E1037" s="289"/>
      <c r="F1037" s="290">
        <v>0</v>
      </c>
    </row>
    <row r="1038" s="254" customFormat="1" ht="20.1" customHeight="1" spans="1:6">
      <c r="A1038" s="274">
        <v>2179902</v>
      </c>
      <c r="B1038" s="291" t="s">
        <v>881</v>
      </c>
      <c r="C1038" s="292">
        <v>0</v>
      </c>
      <c r="D1038" s="292">
        <f t="shared" si="143"/>
        <v>0</v>
      </c>
      <c r="E1038" s="293"/>
      <c r="F1038" s="294">
        <v>0</v>
      </c>
    </row>
    <row r="1039" s="254" customFormat="1" ht="20.1" customHeight="1" spans="1:6">
      <c r="A1039" s="274">
        <v>2179999</v>
      </c>
      <c r="B1039" s="291" t="s">
        <v>882</v>
      </c>
      <c r="C1039" s="292">
        <v>0</v>
      </c>
      <c r="D1039" s="292">
        <f t="shared" si="143"/>
        <v>0</v>
      </c>
      <c r="E1039" s="293"/>
      <c r="F1039" s="294">
        <v>0</v>
      </c>
    </row>
    <row r="1040" s="254" customFormat="1" ht="20.1" customHeight="1" spans="1:6">
      <c r="A1040" s="274">
        <v>219</v>
      </c>
      <c r="B1040" s="283" t="s">
        <v>883</v>
      </c>
      <c r="C1040" s="284">
        <f>SUM(C1041:C1049)</f>
        <v>0</v>
      </c>
      <c r="D1040" s="284">
        <f>SUM(D1041:D1049)</f>
        <v>0</v>
      </c>
      <c r="E1040" s="285"/>
      <c r="F1040" s="296">
        <v>0</v>
      </c>
    </row>
    <row r="1041" s="254" customFormat="1" ht="20.1" customHeight="1" spans="1:6">
      <c r="A1041" s="274">
        <v>21901</v>
      </c>
      <c r="B1041" s="291" t="s">
        <v>884</v>
      </c>
      <c r="C1041" s="292">
        <v>0</v>
      </c>
      <c r="D1041" s="292">
        <f t="shared" ref="D1041:D1049" si="144">F1041-C1041</f>
        <v>0</v>
      </c>
      <c r="E1041" s="293"/>
      <c r="F1041" s="294">
        <v>0</v>
      </c>
    </row>
    <row r="1042" s="254" customFormat="1" ht="20.1" customHeight="1" spans="1:6">
      <c r="A1042" s="274">
        <v>21902</v>
      </c>
      <c r="B1042" s="291" t="s">
        <v>885</v>
      </c>
      <c r="C1042" s="292">
        <v>0</v>
      </c>
      <c r="D1042" s="292">
        <f t="shared" si="144"/>
        <v>0</v>
      </c>
      <c r="E1042" s="293"/>
      <c r="F1042" s="294">
        <v>0</v>
      </c>
    </row>
    <row r="1043" s="254" customFormat="1" ht="20.1" customHeight="1" spans="1:6">
      <c r="A1043" s="274">
        <v>21903</v>
      </c>
      <c r="B1043" s="291" t="s">
        <v>886</v>
      </c>
      <c r="C1043" s="292">
        <v>0</v>
      </c>
      <c r="D1043" s="292">
        <f t="shared" si="144"/>
        <v>0</v>
      </c>
      <c r="E1043" s="293"/>
      <c r="F1043" s="294">
        <v>0</v>
      </c>
    </row>
    <row r="1044" s="254" customFormat="1" ht="20.1" customHeight="1" spans="1:6">
      <c r="A1044" s="274">
        <v>21904</v>
      </c>
      <c r="B1044" s="291" t="s">
        <v>887</v>
      </c>
      <c r="C1044" s="292">
        <v>0</v>
      </c>
      <c r="D1044" s="292">
        <f t="shared" si="144"/>
        <v>0</v>
      </c>
      <c r="E1044" s="293"/>
      <c r="F1044" s="294">
        <v>0</v>
      </c>
    </row>
    <row r="1045" s="254" customFormat="1" ht="20.1" customHeight="1" spans="1:6">
      <c r="A1045" s="274">
        <v>21905</v>
      </c>
      <c r="B1045" s="291" t="s">
        <v>888</v>
      </c>
      <c r="C1045" s="292">
        <v>0</v>
      </c>
      <c r="D1045" s="292">
        <f t="shared" si="144"/>
        <v>0</v>
      </c>
      <c r="E1045" s="293"/>
      <c r="F1045" s="294">
        <v>0</v>
      </c>
    </row>
    <row r="1046" s="254" customFormat="1" ht="20.1" customHeight="1" spans="1:6">
      <c r="A1046" s="274">
        <v>21906</v>
      </c>
      <c r="B1046" s="291" t="s">
        <v>889</v>
      </c>
      <c r="C1046" s="292">
        <v>0</v>
      </c>
      <c r="D1046" s="292">
        <f t="shared" si="144"/>
        <v>0</v>
      </c>
      <c r="E1046" s="293"/>
      <c r="F1046" s="294">
        <v>0</v>
      </c>
    </row>
    <row r="1047" s="254" customFormat="1" ht="20.1" customHeight="1" spans="1:6">
      <c r="A1047" s="274">
        <v>21907</v>
      </c>
      <c r="B1047" s="291" t="s">
        <v>890</v>
      </c>
      <c r="C1047" s="292">
        <v>0</v>
      </c>
      <c r="D1047" s="292">
        <f t="shared" si="144"/>
        <v>0</v>
      </c>
      <c r="E1047" s="293"/>
      <c r="F1047" s="294">
        <v>0</v>
      </c>
    </row>
    <row r="1048" s="254" customFormat="1" ht="20.1" customHeight="1" spans="1:6">
      <c r="A1048" s="274">
        <v>21908</v>
      </c>
      <c r="B1048" s="291" t="s">
        <v>891</v>
      </c>
      <c r="C1048" s="292">
        <v>0</v>
      </c>
      <c r="D1048" s="292">
        <f t="shared" si="144"/>
        <v>0</v>
      </c>
      <c r="E1048" s="293"/>
      <c r="F1048" s="294">
        <v>0</v>
      </c>
    </row>
    <row r="1049" s="254" customFormat="1" ht="20.1" customHeight="1" spans="1:6">
      <c r="A1049" s="274">
        <v>21999</v>
      </c>
      <c r="B1049" s="291" t="s">
        <v>892</v>
      </c>
      <c r="C1049" s="292">
        <v>0</v>
      </c>
      <c r="D1049" s="292">
        <f t="shared" si="144"/>
        <v>0</v>
      </c>
      <c r="E1049" s="293"/>
      <c r="F1049" s="294">
        <v>0</v>
      </c>
    </row>
    <row r="1050" s="254" customFormat="1" ht="20.1" customHeight="1" spans="1:6">
      <c r="A1050" s="274">
        <v>220</v>
      </c>
      <c r="B1050" s="283" t="s">
        <v>893</v>
      </c>
      <c r="C1050" s="284">
        <f>SUM(C1051,C1078,C1093)</f>
        <v>1876</v>
      </c>
      <c r="D1050" s="284">
        <f>SUM(D1051,D1078,D1093)</f>
        <v>0</v>
      </c>
      <c r="E1050" s="285">
        <f>D1050/C1050</f>
        <v>0</v>
      </c>
      <c r="F1050" s="296">
        <v>1876</v>
      </c>
    </row>
    <row r="1051" s="254" customFormat="1" ht="20.1" customHeight="1" spans="1:6">
      <c r="A1051" s="274">
        <v>22001</v>
      </c>
      <c r="B1051" s="287" t="s">
        <v>894</v>
      </c>
      <c r="C1051" s="288">
        <f>SUM(C1052:C1077)</f>
        <v>1607</v>
      </c>
      <c r="D1051" s="288">
        <f>SUM(D1052:D1077)</f>
        <v>0</v>
      </c>
      <c r="E1051" s="289">
        <f>D1051/C1051</f>
        <v>0</v>
      </c>
      <c r="F1051" s="290">
        <v>1607</v>
      </c>
    </row>
    <row r="1052" s="254" customFormat="1" ht="20.1" customHeight="1" spans="1:6">
      <c r="A1052" s="274">
        <v>2200101</v>
      </c>
      <c r="B1052" s="291" t="s">
        <v>98</v>
      </c>
      <c r="C1052" s="292">
        <v>1558</v>
      </c>
      <c r="D1052" s="292">
        <f t="shared" ref="D1052:D1077" si="145">F1052-C1052</f>
        <v>0</v>
      </c>
      <c r="E1052" s="293">
        <f>D1052/C1052</f>
        <v>0</v>
      </c>
      <c r="F1052" s="294">
        <v>1558</v>
      </c>
    </row>
    <row r="1053" s="254" customFormat="1" ht="20.1" customHeight="1" spans="1:6">
      <c r="A1053" s="274">
        <v>2200102</v>
      </c>
      <c r="B1053" s="291" t="s">
        <v>99</v>
      </c>
      <c r="C1053" s="292">
        <v>0</v>
      </c>
      <c r="D1053" s="292">
        <f t="shared" si="145"/>
        <v>0</v>
      </c>
      <c r="E1053" s="293"/>
      <c r="F1053" s="294">
        <v>0</v>
      </c>
    </row>
    <row r="1054" s="254" customFormat="1" ht="20.1" customHeight="1" spans="1:6">
      <c r="A1054" s="274">
        <v>2200103</v>
      </c>
      <c r="B1054" s="291" t="s">
        <v>100</v>
      </c>
      <c r="C1054" s="292">
        <v>0</v>
      </c>
      <c r="D1054" s="292">
        <f t="shared" si="145"/>
        <v>0</v>
      </c>
      <c r="E1054" s="293"/>
      <c r="F1054" s="294">
        <v>0</v>
      </c>
    </row>
    <row r="1055" s="254" customFormat="1" ht="20.1" customHeight="1" spans="1:6">
      <c r="A1055" s="274">
        <v>2200104</v>
      </c>
      <c r="B1055" s="291" t="s">
        <v>895</v>
      </c>
      <c r="C1055" s="292">
        <v>0</v>
      </c>
      <c r="D1055" s="292">
        <f t="shared" si="145"/>
        <v>0</v>
      </c>
      <c r="E1055" s="293"/>
      <c r="F1055" s="294">
        <v>0</v>
      </c>
    </row>
    <row r="1056" s="254" customFormat="1" ht="20.1" customHeight="1" spans="1:6">
      <c r="A1056" s="274">
        <v>2200106</v>
      </c>
      <c r="B1056" s="291" t="s">
        <v>896</v>
      </c>
      <c r="C1056" s="292">
        <v>47</v>
      </c>
      <c r="D1056" s="292">
        <f t="shared" si="145"/>
        <v>0</v>
      </c>
      <c r="E1056" s="293">
        <f>D1056/C1056</f>
        <v>0</v>
      </c>
      <c r="F1056" s="294">
        <v>47</v>
      </c>
    </row>
    <row r="1057" s="254" customFormat="1" ht="20.1" customHeight="1" spans="1:6">
      <c r="A1057" s="274">
        <v>2200107</v>
      </c>
      <c r="B1057" s="291" t="s">
        <v>897</v>
      </c>
      <c r="C1057" s="292">
        <v>0</v>
      </c>
      <c r="D1057" s="292">
        <f t="shared" si="145"/>
        <v>0</v>
      </c>
      <c r="E1057" s="293"/>
      <c r="F1057" s="294">
        <v>0</v>
      </c>
    </row>
    <row r="1058" s="254" customFormat="1" ht="20.1" customHeight="1" spans="1:6">
      <c r="A1058" s="274">
        <v>2200108</v>
      </c>
      <c r="B1058" s="291" t="s">
        <v>898</v>
      </c>
      <c r="C1058" s="292">
        <v>0</v>
      </c>
      <c r="D1058" s="292">
        <f t="shared" si="145"/>
        <v>0</v>
      </c>
      <c r="E1058" s="293"/>
      <c r="F1058" s="294">
        <v>0</v>
      </c>
    </row>
    <row r="1059" s="254" customFormat="1" ht="20.1" customHeight="1" spans="1:6">
      <c r="A1059" s="274">
        <v>2200109</v>
      </c>
      <c r="B1059" s="291" t="s">
        <v>899</v>
      </c>
      <c r="C1059" s="292">
        <v>0</v>
      </c>
      <c r="D1059" s="292">
        <f t="shared" si="145"/>
        <v>0</v>
      </c>
      <c r="E1059" s="293"/>
      <c r="F1059" s="294">
        <v>0</v>
      </c>
    </row>
    <row r="1060" s="254" customFormat="1" ht="20.1" customHeight="1" spans="1:6">
      <c r="A1060" s="274">
        <v>2200112</v>
      </c>
      <c r="B1060" s="291" t="s">
        <v>900</v>
      </c>
      <c r="C1060" s="292">
        <v>0</v>
      </c>
      <c r="D1060" s="292">
        <f t="shared" si="145"/>
        <v>0</v>
      </c>
      <c r="E1060" s="293"/>
      <c r="F1060" s="294">
        <v>0</v>
      </c>
    </row>
    <row r="1061" s="254" customFormat="1" ht="20.1" customHeight="1" spans="1:6">
      <c r="A1061" s="274">
        <v>2200113</v>
      </c>
      <c r="B1061" s="291" t="s">
        <v>901</v>
      </c>
      <c r="C1061" s="292">
        <v>0</v>
      </c>
      <c r="D1061" s="292">
        <f t="shared" si="145"/>
        <v>0</v>
      </c>
      <c r="E1061" s="293"/>
      <c r="F1061" s="294">
        <v>0</v>
      </c>
    </row>
    <row r="1062" s="254" customFormat="1" ht="20.1" customHeight="1" spans="1:6">
      <c r="A1062" s="274">
        <v>2200114</v>
      </c>
      <c r="B1062" s="291" t="s">
        <v>902</v>
      </c>
      <c r="C1062" s="292">
        <v>0</v>
      </c>
      <c r="D1062" s="292">
        <f t="shared" si="145"/>
        <v>0</v>
      </c>
      <c r="E1062" s="293"/>
      <c r="F1062" s="294">
        <v>0</v>
      </c>
    </row>
    <row r="1063" s="254" customFormat="1" ht="20.1" customHeight="1" spans="1:6">
      <c r="A1063" s="274">
        <v>2200115</v>
      </c>
      <c r="B1063" s="291" t="s">
        <v>903</v>
      </c>
      <c r="C1063" s="292">
        <v>0</v>
      </c>
      <c r="D1063" s="292">
        <f t="shared" si="145"/>
        <v>0</v>
      </c>
      <c r="E1063" s="293"/>
      <c r="F1063" s="294">
        <v>0</v>
      </c>
    </row>
    <row r="1064" s="254" customFormat="1" ht="20.1" customHeight="1" spans="1:6">
      <c r="A1064" s="274">
        <v>2200116</v>
      </c>
      <c r="B1064" s="291" t="s">
        <v>904</v>
      </c>
      <c r="C1064" s="292">
        <v>0</v>
      </c>
      <c r="D1064" s="292">
        <f t="shared" si="145"/>
        <v>0</v>
      </c>
      <c r="E1064" s="293"/>
      <c r="F1064" s="294">
        <v>0</v>
      </c>
    </row>
    <row r="1065" s="254" customFormat="1" ht="20.1" customHeight="1" spans="1:6">
      <c r="A1065" s="274">
        <v>2200119</v>
      </c>
      <c r="B1065" s="291" t="s">
        <v>905</v>
      </c>
      <c r="C1065" s="292">
        <v>0</v>
      </c>
      <c r="D1065" s="292">
        <f t="shared" si="145"/>
        <v>0</v>
      </c>
      <c r="E1065" s="293"/>
      <c r="F1065" s="294">
        <v>0</v>
      </c>
    </row>
    <row r="1066" s="254" customFormat="1" ht="20.1" customHeight="1" spans="1:6">
      <c r="A1066" s="274">
        <v>2200120</v>
      </c>
      <c r="B1066" s="291" t="s">
        <v>906</v>
      </c>
      <c r="C1066" s="292">
        <v>0</v>
      </c>
      <c r="D1066" s="292">
        <f t="shared" si="145"/>
        <v>0</v>
      </c>
      <c r="E1066" s="293"/>
      <c r="F1066" s="294">
        <v>0</v>
      </c>
    </row>
    <row r="1067" s="254" customFormat="1" ht="20.1" customHeight="1" spans="1:6">
      <c r="A1067" s="274">
        <v>2200121</v>
      </c>
      <c r="B1067" s="291" t="s">
        <v>907</v>
      </c>
      <c r="C1067" s="292">
        <v>0</v>
      </c>
      <c r="D1067" s="292">
        <f t="shared" si="145"/>
        <v>0</v>
      </c>
      <c r="E1067" s="293"/>
      <c r="F1067" s="294">
        <v>0</v>
      </c>
    </row>
    <row r="1068" s="254" customFormat="1" ht="20.1" customHeight="1" spans="1:6">
      <c r="A1068" s="274">
        <v>2200122</v>
      </c>
      <c r="B1068" s="291" t="s">
        <v>908</v>
      </c>
      <c r="C1068" s="292">
        <v>0</v>
      </c>
      <c r="D1068" s="292">
        <f t="shared" si="145"/>
        <v>0</v>
      </c>
      <c r="E1068" s="293"/>
      <c r="F1068" s="294">
        <v>0</v>
      </c>
    </row>
    <row r="1069" s="254" customFormat="1" ht="20.1" customHeight="1" spans="1:6">
      <c r="A1069" s="274">
        <v>2200123</v>
      </c>
      <c r="B1069" s="291" t="s">
        <v>909</v>
      </c>
      <c r="C1069" s="292">
        <v>0</v>
      </c>
      <c r="D1069" s="292">
        <f t="shared" si="145"/>
        <v>0</v>
      </c>
      <c r="E1069" s="293"/>
      <c r="F1069" s="294">
        <v>0</v>
      </c>
    </row>
    <row r="1070" s="254" customFormat="1" ht="20.1" customHeight="1" spans="1:6">
      <c r="A1070" s="274">
        <v>2200124</v>
      </c>
      <c r="B1070" s="291" t="s">
        <v>910</v>
      </c>
      <c r="C1070" s="292">
        <v>0</v>
      </c>
      <c r="D1070" s="292">
        <f t="shared" si="145"/>
        <v>0</v>
      </c>
      <c r="E1070" s="293"/>
      <c r="F1070" s="294">
        <v>0</v>
      </c>
    </row>
    <row r="1071" s="254" customFormat="1" ht="20.1" customHeight="1" spans="1:6">
      <c r="A1071" s="274">
        <v>2200125</v>
      </c>
      <c r="B1071" s="291" t="s">
        <v>911</v>
      </c>
      <c r="C1071" s="292">
        <v>0</v>
      </c>
      <c r="D1071" s="292">
        <f t="shared" si="145"/>
        <v>0</v>
      </c>
      <c r="E1071" s="293"/>
      <c r="F1071" s="294">
        <v>0</v>
      </c>
    </row>
    <row r="1072" s="254" customFormat="1" ht="20.1" customHeight="1" spans="1:6">
      <c r="A1072" s="274">
        <v>2200126</v>
      </c>
      <c r="B1072" s="291" t="s">
        <v>912</v>
      </c>
      <c r="C1072" s="292">
        <v>0</v>
      </c>
      <c r="D1072" s="292">
        <f t="shared" si="145"/>
        <v>0</v>
      </c>
      <c r="E1072" s="293"/>
      <c r="F1072" s="294">
        <v>0</v>
      </c>
    </row>
    <row r="1073" s="254" customFormat="1" ht="20.1" customHeight="1" spans="1:6">
      <c r="A1073" s="274">
        <v>2200127</v>
      </c>
      <c r="B1073" s="291" t="s">
        <v>913</v>
      </c>
      <c r="C1073" s="292">
        <v>0</v>
      </c>
      <c r="D1073" s="292">
        <f t="shared" si="145"/>
        <v>0</v>
      </c>
      <c r="E1073" s="293"/>
      <c r="F1073" s="294">
        <v>0</v>
      </c>
    </row>
    <row r="1074" s="254" customFormat="1" ht="20.1" customHeight="1" spans="1:6">
      <c r="A1074" s="274">
        <v>2200128</v>
      </c>
      <c r="B1074" s="291" t="s">
        <v>914</v>
      </c>
      <c r="C1074" s="292">
        <v>0</v>
      </c>
      <c r="D1074" s="292">
        <f t="shared" si="145"/>
        <v>0</v>
      </c>
      <c r="E1074" s="293"/>
      <c r="F1074" s="294">
        <v>0</v>
      </c>
    </row>
    <row r="1075" s="254" customFormat="1" ht="20.1" customHeight="1" spans="1:6">
      <c r="A1075" s="274">
        <v>2200129</v>
      </c>
      <c r="B1075" s="291" t="s">
        <v>915</v>
      </c>
      <c r="C1075" s="292">
        <v>0</v>
      </c>
      <c r="D1075" s="292">
        <f t="shared" si="145"/>
        <v>0</v>
      </c>
      <c r="E1075" s="293"/>
      <c r="F1075" s="294">
        <v>0</v>
      </c>
    </row>
    <row r="1076" s="254" customFormat="1" ht="20.1" customHeight="1" spans="1:6">
      <c r="A1076" s="274">
        <v>2200150</v>
      </c>
      <c r="B1076" s="291" t="s">
        <v>107</v>
      </c>
      <c r="C1076" s="292">
        <v>0</v>
      </c>
      <c r="D1076" s="292">
        <f t="shared" si="145"/>
        <v>0</v>
      </c>
      <c r="E1076" s="293"/>
      <c r="F1076" s="294">
        <v>0</v>
      </c>
    </row>
    <row r="1077" s="254" customFormat="1" ht="20.1" customHeight="1" spans="1:6">
      <c r="A1077" s="274">
        <v>2200199</v>
      </c>
      <c r="B1077" s="291" t="s">
        <v>916</v>
      </c>
      <c r="C1077" s="292">
        <v>2</v>
      </c>
      <c r="D1077" s="292">
        <f t="shared" si="145"/>
        <v>0</v>
      </c>
      <c r="E1077" s="293">
        <f>D1077/C1077</f>
        <v>0</v>
      </c>
      <c r="F1077" s="294">
        <v>2</v>
      </c>
    </row>
    <row r="1078" s="254" customFormat="1" ht="20.1" customHeight="1" spans="1:6">
      <c r="A1078" s="274">
        <v>22005</v>
      </c>
      <c r="B1078" s="287" t="s">
        <v>917</v>
      </c>
      <c r="C1078" s="288">
        <f>SUM(C1079:C1092)</f>
        <v>269</v>
      </c>
      <c r="D1078" s="288">
        <f>SUM(D1079:D1092)</f>
        <v>0</v>
      </c>
      <c r="E1078" s="289">
        <f>D1078/C1078</f>
        <v>0</v>
      </c>
      <c r="F1078" s="290">
        <v>269</v>
      </c>
    </row>
    <row r="1079" s="254" customFormat="1" ht="20.1" customHeight="1" spans="1:6">
      <c r="A1079" s="274">
        <v>2200501</v>
      </c>
      <c r="B1079" s="291" t="s">
        <v>98</v>
      </c>
      <c r="C1079" s="292">
        <v>8</v>
      </c>
      <c r="D1079" s="292">
        <f t="shared" ref="D1079:D1092" si="146">F1079-C1079</f>
        <v>0</v>
      </c>
      <c r="E1079" s="293">
        <f>D1079/C1079</f>
        <v>0</v>
      </c>
      <c r="F1079" s="294">
        <v>8</v>
      </c>
    </row>
    <row r="1080" s="254" customFormat="1" ht="20.1" customHeight="1" spans="1:6">
      <c r="A1080" s="274">
        <v>2200502</v>
      </c>
      <c r="B1080" s="291" t="s">
        <v>99</v>
      </c>
      <c r="C1080" s="292">
        <v>0</v>
      </c>
      <c r="D1080" s="292">
        <f t="shared" si="146"/>
        <v>0</v>
      </c>
      <c r="E1080" s="293"/>
      <c r="F1080" s="294">
        <v>0</v>
      </c>
    </row>
    <row r="1081" s="254" customFormat="1" ht="20.1" customHeight="1" spans="1:6">
      <c r="A1081" s="274">
        <v>2200503</v>
      </c>
      <c r="B1081" s="291" t="s">
        <v>100</v>
      </c>
      <c r="C1081" s="292">
        <v>0</v>
      </c>
      <c r="D1081" s="292">
        <f t="shared" si="146"/>
        <v>0</v>
      </c>
      <c r="E1081" s="293"/>
      <c r="F1081" s="294">
        <v>0</v>
      </c>
    </row>
    <row r="1082" s="254" customFormat="1" ht="20.1" customHeight="1" spans="1:6">
      <c r="A1082" s="274">
        <v>2200504</v>
      </c>
      <c r="B1082" s="291" t="s">
        <v>918</v>
      </c>
      <c r="C1082" s="292">
        <v>216</v>
      </c>
      <c r="D1082" s="292">
        <f t="shared" si="146"/>
        <v>0</v>
      </c>
      <c r="E1082" s="293">
        <f>D1082/C1082</f>
        <v>0</v>
      </c>
      <c r="F1082" s="294">
        <v>216</v>
      </c>
    </row>
    <row r="1083" s="254" customFormat="1" ht="20.1" customHeight="1" spans="1:6">
      <c r="A1083" s="274">
        <v>2200506</v>
      </c>
      <c r="B1083" s="291" t="s">
        <v>919</v>
      </c>
      <c r="C1083" s="292">
        <v>45</v>
      </c>
      <c r="D1083" s="292">
        <f t="shared" si="146"/>
        <v>0</v>
      </c>
      <c r="E1083" s="293">
        <f>D1083/C1083</f>
        <v>0</v>
      </c>
      <c r="F1083" s="294">
        <v>45</v>
      </c>
    </row>
    <row r="1084" s="254" customFormat="1" ht="20.1" customHeight="1" spans="1:6">
      <c r="A1084" s="274">
        <v>2200507</v>
      </c>
      <c r="B1084" s="291" t="s">
        <v>920</v>
      </c>
      <c r="C1084" s="292">
        <v>0</v>
      </c>
      <c r="D1084" s="292">
        <f t="shared" si="146"/>
        <v>0</v>
      </c>
      <c r="E1084" s="293"/>
      <c r="F1084" s="294">
        <v>0</v>
      </c>
    </row>
    <row r="1085" s="254" customFormat="1" ht="20.1" customHeight="1" spans="1:6">
      <c r="A1085" s="274">
        <v>2200508</v>
      </c>
      <c r="B1085" s="291" t="s">
        <v>921</v>
      </c>
      <c r="C1085" s="292">
        <v>0</v>
      </c>
      <c r="D1085" s="292">
        <f t="shared" si="146"/>
        <v>0</v>
      </c>
      <c r="E1085" s="293"/>
      <c r="F1085" s="294">
        <v>0</v>
      </c>
    </row>
    <row r="1086" s="254" customFormat="1" ht="20.1" customHeight="1" spans="1:6">
      <c r="A1086" s="274">
        <v>2200509</v>
      </c>
      <c r="B1086" s="291" t="s">
        <v>922</v>
      </c>
      <c r="C1086" s="292">
        <v>0</v>
      </c>
      <c r="D1086" s="292">
        <f t="shared" si="146"/>
        <v>0</v>
      </c>
      <c r="E1086" s="293"/>
      <c r="F1086" s="294">
        <v>0</v>
      </c>
    </row>
    <row r="1087" s="254" customFormat="1" ht="20.1" customHeight="1" spans="1:6">
      <c r="A1087" s="274">
        <v>2200510</v>
      </c>
      <c r="B1087" s="291" t="s">
        <v>923</v>
      </c>
      <c r="C1087" s="292">
        <v>0</v>
      </c>
      <c r="D1087" s="292">
        <f t="shared" si="146"/>
        <v>0</v>
      </c>
      <c r="E1087" s="293"/>
      <c r="F1087" s="294">
        <v>0</v>
      </c>
    </row>
    <row r="1088" s="254" customFormat="1" ht="20.1" customHeight="1" spans="1:6">
      <c r="A1088" s="274">
        <v>2200511</v>
      </c>
      <c r="B1088" s="291" t="s">
        <v>924</v>
      </c>
      <c r="C1088" s="292">
        <v>0</v>
      </c>
      <c r="D1088" s="292">
        <f t="shared" si="146"/>
        <v>0</v>
      </c>
      <c r="E1088" s="293"/>
      <c r="F1088" s="294">
        <v>0</v>
      </c>
    </row>
    <row r="1089" s="254" customFormat="1" ht="20.1" customHeight="1" spans="1:6">
      <c r="A1089" s="274">
        <v>2200512</v>
      </c>
      <c r="B1089" s="291" t="s">
        <v>925</v>
      </c>
      <c r="C1089" s="292">
        <v>0</v>
      </c>
      <c r="D1089" s="292">
        <f t="shared" si="146"/>
        <v>0</v>
      </c>
      <c r="E1089" s="293"/>
      <c r="F1089" s="294">
        <v>0</v>
      </c>
    </row>
    <row r="1090" s="254" customFormat="1" ht="20.1" customHeight="1" spans="1:6">
      <c r="A1090" s="274">
        <v>2200513</v>
      </c>
      <c r="B1090" s="291" t="s">
        <v>926</v>
      </c>
      <c r="C1090" s="292">
        <v>0</v>
      </c>
      <c r="D1090" s="292">
        <f t="shared" si="146"/>
        <v>0</v>
      </c>
      <c r="E1090" s="293"/>
      <c r="F1090" s="294">
        <v>0</v>
      </c>
    </row>
    <row r="1091" s="254" customFormat="1" ht="20.1" customHeight="1" spans="1:6">
      <c r="A1091" s="274">
        <v>2200514</v>
      </c>
      <c r="B1091" s="291" t="s">
        <v>927</v>
      </c>
      <c r="C1091" s="292">
        <v>0</v>
      </c>
      <c r="D1091" s="292">
        <f t="shared" si="146"/>
        <v>0</v>
      </c>
      <c r="E1091" s="293"/>
      <c r="F1091" s="294">
        <v>0</v>
      </c>
    </row>
    <row r="1092" s="254" customFormat="1" ht="20.1" customHeight="1" spans="1:6">
      <c r="A1092" s="274">
        <v>2200599</v>
      </c>
      <c r="B1092" s="291" t="s">
        <v>928</v>
      </c>
      <c r="C1092" s="292">
        <v>0</v>
      </c>
      <c r="D1092" s="292">
        <f t="shared" si="146"/>
        <v>0</v>
      </c>
      <c r="E1092" s="293"/>
      <c r="F1092" s="294">
        <v>0</v>
      </c>
    </row>
    <row r="1093" s="254" customFormat="1" ht="20.1" customHeight="1" spans="1:6">
      <c r="A1093" s="274">
        <v>22099</v>
      </c>
      <c r="B1093" s="287" t="s">
        <v>929</v>
      </c>
      <c r="C1093" s="288">
        <f>SUM(C1094)</f>
        <v>0</v>
      </c>
      <c r="D1093" s="288">
        <f>SUM(D1094)</f>
        <v>0</v>
      </c>
      <c r="E1093" s="289"/>
      <c r="F1093" s="290">
        <v>0</v>
      </c>
    </row>
    <row r="1094" s="254" customFormat="1" ht="20.1" customHeight="1" spans="1:6">
      <c r="A1094" s="274">
        <v>2209999</v>
      </c>
      <c r="B1094" s="291" t="s">
        <v>930</v>
      </c>
      <c r="C1094" s="292">
        <v>0</v>
      </c>
      <c r="D1094" s="292">
        <f t="shared" ref="D1094:D1106" si="147">F1094-C1094</f>
        <v>0</v>
      </c>
      <c r="E1094" s="293"/>
      <c r="F1094" s="294">
        <v>0</v>
      </c>
    </row>
    <row r="1095" s="254" customFormat="1" ht="20.1" customHeight="1" spans="1:6">
      <c r="A1095" s="274">
        <v>221</v>
      </c>
      <c r="B1095" s="283" t="s">
        <v>931</v>
      </c>
      <c r="C1095" s="284">
        <f>SUM(C1096,C1106,C1110)</f>
        <v>14963</v>
      </c>
      <c r="D1095" s="284">
        <f>SUM(D1096,D1106,D1110)</f>
        <v>0</v>
      </c>
      <c r="E1095" s="285">
        <f>D1095/C1095</f>
        <v>0</v>
      </c>
      <c r="F1095" s="296">
        <v>14963</v>
      </c>
    </row>
    <row r="1096" s="254" customFormat="1" ht="20.1" customHeight="1" spans="1:6">
      <c r="A1096" s="274">
        <v>22101</v>
      </c>
      <c r="B1096" s="287" t="s">
        <v>932</v>
      </c>
      <c r="C1096" s="288">
        <f>SUM(C1097:C1105)</f>
        <v>602</v>
      </c>
      <c r="D1096" s="288">
        <f>SUM(D1097:D1105)</f>
        <v>0</v>
      </c>
      <c r="E1096" s="289">
        <f>D1096/C1096</f>
        <v>0</v>
      </c>
      <c r="F1096" s="290">
        <v>602</v>
      </c>
    </row>
    <row r="1097" s="254" customFormat="1" ht="20.1" customHeight="1" spans="1:6">
      <c r="A1097" s="274">
        <v>2210102</v>
      </c>
      <c r="B1097" s="291" t="s">
        <v>933</v>
      </c>
      <c r="C1097" s="292">
        <v>0</v>
      </c>
      <c r="D1097" s="292">
        <f t="shared" si="147"/>
        <v>0</v>
      </c>
      <c r="E1097" s="293"/>
      <c r="F1097" s="294">
        <v>0</v>
      </c>
    </row>
    <row r="1098" s="254" customFormat="1" ht="20.1" customHeight="1" spans="1:6">
      <c r="A1098" s="274">
        <v>2210103</v>
      </c>
      <c r="B1098" s="291" t="s">
        <v>934</v>
      </c>
      <c r="C1098" s="292">
        <v>0</v>
      </c>
      <c r="D1098" s="292">
        <f t="shared" si="147"/>
        <v>0</v>
      </c>
      <c r="E1098" s="293"/>
      <c r="F1098" s="294">
        <v>0</v>
      </c>
    </row>
    <row r="1099" s="254" customFormat="1" ht="20.1" customHeight="1" spans="1:6">
      <c r="A1099" s="274">
        <v>2210104</v>
      </c>
      <c r="B1099" s="291" t="s">
        <v>935</v>
      </c>
      <c r="C1099" s="292">
        <v>0</v>
      </c>
      <c r="D1099" s="292">
        <f t="shared" si="147"/>
        <v>0</v>
      </c>
      <c r="E1099" s="293"/>
      <c r="F1099" s="294">
        <v>0</v>
      </c>
    </row>
    <row r="1100" s="254" customFormat="1" ht="20.1" customHeight="1" spans="1:6">
      <c r="A1100" s="274">
        <v>2210105</v>
      </c>
      <c r="B1100" s="291" t="s">
        <v>936</v>
      </c>
      <c r="C1100" s="292">
        <v>0</v>
      </c>
      <c r="D1100" s="292">
        <f t="shared" si="147"/>
        <v>0</v>
      </c>
      <c r="E1100" s="293"/>
      <c r="F1100" s="294">
        <v>0</v>
      </c>
    </row>
    <row r="1101" s="254" customFormat="1" ht="20.1" customHeight="1" spans="1:6">
      <c r="A1101" s="274">
        <v>2210108</v>
      </c>
      <c r="B1101" s="291" t="s">
        <v>937</v>
      </c>
      <c r="C1101" s="292">
        <v>548</v>
      </c>
      <c r="D1101" s="292">
        <f t="shared" si="147"/>
        <v>0</v>
      </c>
      <c r="E1101" s="293">
        <f>D1101/C1101</f>
        <v>0</v>
      </c>
      <c r="F1101" s="294">
        <v>548</v>
      </c>
    </row>
    <row r="1102" s="254" customFormat="1" ht="20.1" customHeight="1" spans="1:6">
      <c r="A1102" s="274">
        <v>2210111</v>
      </c>
      <c r="B1102" s="291" t="s">
        <v>938</v>
      </c>
      <c r="C1102" s="292"/>
      <c r="D1102" s="292">
        <f t="shared" si="147"/>
        <v>0</v>
      </c>
      <c r="E1102" s="293"/>
      <c r="F1102" s="294"/>
    </row>
    <row r="1103" s="254" customFormat="1" ht="20.1" customHeight="1" spans="1:6">
      <c r="A1103" s="274">
        <v>2210112</v>
      </c>
      <c r="B1103" s="291" t="s">
        <v>939</v>
      </c>
      <c r="C1103" s="292">
        <v>0</v>
      </c>
      <c r="D1103" s="292">
        <f t="shared" si="147"/>
        <v>0</v>
      </c>
      <c r="E1103" s="293"/>
      <c r="F1103" s="294">
        <v>0</v>
      </c>
    </row>
    <row r="1104" s="254" customFormat="1" ht="20.1" customHeight="1" spans="1:6">
      <c r="A1104" s="274">
        <v>2210113</v>
      </c>
      <c r="B1104" s="291" t="s">
        <v>940</v>
      </c>
      <c r="C1104" s="292">
        <v>0</v>
      </c>
      <c r="D1104" s="292">
        <f t="shared" si="147"/>
        <v>0</v>
      </c>
      <c r="E1104" s="293"/>
      <c r="F1104" s="294">
        <v>0</v>
      </c>
    </row>
    <row r="1105" s="254" customFormat="1" ht="20.1" customHeight="1" spans="1:6">
      <c r="A1105" s="274">
        <v>2210199</v>
      </c>
      <c r="B1105" s="291" t="s">
        <v>941</v>
      </c>
      <c r="C1105" s="292">
        <v>54</v>
      </c>
      <c r="D1105" s="292">
        <f t="shared" si="147"/>
        <v>0</v>
      </c>
      <c r="E1105" s="293">
        <f>D1105/C1105</f>
        <v>0</v>
      </c>
      <c r="F1105" s="294">
        <v>54</v>
      </c>
    </row>
    <row r="1106" s="254" customFormat="1" ht="20.1" customHeight="1" spans="1:6">
      <c r="A1106" s="274">
        <v>22102</v>
      </c>
      <c r="B1106" s="287" t="s">
        <v>942</v>
      </c>
      <c r="C1106" s="288">
        <f>SUM(C1107:C1109)</f>
        <v>14361</v>
      </c>
      <c r="D1106" s="288">
        <f>SUM(D1107:D1109)</f>
        <v>0</v>
      </c>
      <c r="E1106" s="289">
        <f t="shared" ref="E1106:E1109" si="148">D1106/C1106</f>
        <v>0</v>
      </c>
      <c r="F1106" s="290">
        <v>14361</v>
      </c>
    </row>
    <row r="1107" s="254" customFormat="1" ht="20.1" customHeight="1" spans="1:6">
      <c r="A1107" s="274">
        <v>2210201</v>
      </c>
      <c r="B1107" s="291" t="s">
        <v>943</v>
      </c>
      <c r="C1107" s="292">
        <v>7149</v>
      </c>
      <c r="D1107" s="292">
        <f t="shared" ref="D1107:D1109" si="149">F1107-C1107</f>
        <v>0</v>
      </c>
      <c r="E1107" s="293">
        <f t="shared" si="148"/>
        <v>0</v>
      </c>
      <c r="F1107" s="294">
        <v>7149</v>
      </c>
    </row>
    <row r="1108" s="254" customFormat="1" ht="20.1" customHeight="1" spans="1:6">
      <c r="A1108" s="274">
        <v>2210202</v>
      </c>
      <c r="B1108" s="291" t="s">
        <v>944</v>
      </c>
      <c r="C1108" s="292">
        <v>0</v>
      </c>
      <c r="D1108" s="292">
        <f t="shared" si="149"/>
        <v>0</v>
      </c>
      <c r="E1108" s="293"/>
      <c r="F1108" s="294">
        <v>0</v>
      </c>
    </row>
    <row r="1109" s="254" customFormat="1" ht="20.1" customHeight="1" spans="1:6">
      <c r="A1109" s="274">
        <v>2210203</v>
      </c>
      <c r="B1109" s="291" t="s">
        <v>945</v>
      </c>
      <c r="C1109" s="292">
        <v>7212</v>
      </c>
      <c r="D1109" s="292">
        <f t="shared" si="149"/>
        <v>0</v>
      </c>
      <c r="E1109" s="293">
        <f t="shared" si="148"/>
        <v>0</v>
      </c>
      <c r="F1109" s="294">
        <v>7212</v>
      </c>
    </row>
    <row r="1110" s="254" customFormat="1" ht="20.1" customHeight="1" spans="1:6">
      <c r="A1110" s="274">
        <v>22103</v>
      </c>
      <c r="B1110" s="287" t="s">
        <v>946</v>
      </c>
      <c r="C1110" s="288">
        <f>SUM(C1111:C1113)</f>
        <v>0</v>
      </c>
      <c r="D1110" s="288">
        <f>SUM(D1111:D1113)</f>
        <v>0</v>
      </c>
      <c r="E1110" s="289"/>
      <c r="F1110" s="290">
        <v>0</v>
      </c>
    </row>
    <row r="1111" s="254" customFormat="1" ht="20.1" customHeight="1" spans="1:6">
      <c r="A1111" s="274">
        <v>2210301</v>
      </c>
      <c r="B1111" s="291" t="s">
        <v>947</v>
      </c>
      <c r="C1111" s="292">
        <v>0</v>
      </c>
      <c r="D1111" s="292">
        <f t="shared" ref="D1111:D1113" si="150">F1111-C1111</f>
        <v>0</v>
      </c>
      <c r="E1111" s="293"/>
      <c r="F1111" s="294">
        <v>0</v>
      </c>
    </row>
    <row r="1112" s="254" customFormat="1" ht="20.1" customHeight="1" spans="1:6">
      <c r="A1112" s="274">
        <v>2210302</v>
      </c>
      <c r="B1112" s="291" t="s">
        <v>948</v>
      </c>
      <c r="C1112" s="292">
        <v>0</v>
      </c>
      <c r="D1112" s="292">
        <f t="shared" si="150"/>
        <v>0</v>
      </c>
      <c r="E1112" s="293"/>
      <c r="F1112" s="294">
        <v>0</v>
      </c>
    </row>
    <row r="1113" s="254" customFormat="1" ht="20.1" customHeight="1" spans="1:6">
      <c r="A1113" s="274">
        <v>2210399</v>
      </c>
      <c r="B1113" s="291" t="s">
        <v>949</v>
      </c>
      <c r="C1113" s="292">
        <v>0</v>
      </c>
      <c r="D1113" s="292">
        <f t="shared" si="150"/>
        <v>0</v>
      </c>
      <c r="E1113" s="293"/>
      <c r="F1113" s="294">
        <v>0</v>
      </c>
    </row>
    <row r="1114" s="254" customFormat="1" ht="20.1" customHeight="1" spans="1:6">
      <c r="A1114" s="274">
        <v>222</v>
      </c>
      <c r="B1114" s="283" t="s">
        <v>950</v>
      </c>
      <c r="C1114" s="284">
        <f>SUM(C1115,C1133,C1139,C1145)</f>
        <v>1055</v>
      </c>
      <c r="D1114" s="284">
        <f>SUM(D1115,D1133,D1139,D1145)</f>
        <v>0</v>
      </c>
      <c r="E1114" s="285">
        <f>D1114/C1114</f>
        <v>0</v>
      </c>
      <c r="F1114" s="296">
        <v>1055</v>
      </c>
    </row>
    <row r="1115" s="254" customFormat="1" ht="20.1" customHeight="1" spans="1:6">
      <c r="A1115" s="274">
        <v>22201</v>
      </c>
      <c r="B1115" s="287" t="s">
        <v>951</v>
      </c>
      <c r="C1115" s="288">
        <f>SUM(C1116:C1132)</f>
        <v>1055</v>
      </c>
      <c r="D1115" s="288">
        <f>SUM(D1116:D1132)</f>
        <v>0</v>
      </c>
      <c r="E1115" s="289">
        <f>D1115/C1115</f>
        <v>0</v>
      </c>
      <c r="F1115" s="290">
        <v>1055</v>
      </c>
    </row>
    <row r="1116" s="254" customFormat="1" ht="20.1" customHeight="1" spans="1:6">
      <c r="A1116" s="274">
        <v>2220101</v>
      </c>
      <c r="B1116" s="291" t="s">
        <v>98</v>
      </c>
      <c r="C1116" s="292">
        <v>0</v>
      </c>
      <c r="D1116" s="292">
        <f t="shared" ref="D1116:D1132" si="151">F1116-C1116</f>
        <v>0</v>
      </c>
      <c r="E1116" s="293"/>
      <c r="F1116" s="294">
        <v>0</v>
      </c>
    </row>
    <row r="1117" s="254" customFormat="1" ht="20.1" customHeight="1" spans="1:6">
      <c r="A1117" s="274">
        <v>2220102</v>
      </c>
      <c r="B1117" s="291" t="s">
        <v>99</v>
      </c>
      <c r="C1117" s="292">
        <v>0</v>
      </c>
      <c r="D1117" s="292">
        <f t="shared" si="151"/>
        <v>0</v>
      </c>
      <c r="E1117" s="293"/>
      <c r="F1117" s="294">
        <v>0</v>
      </c>
    </row>
    <row r="1118" s="254" customFormat="1" ht="20.1" customHeight="1" spans="1:6">
      <c r="A1118" s="274">
        <v>2220103</v>
      </c>
      <c r="B1118" s="291" t="s">
        <v>100</v>
      </c>
      <c r="C1118" s="292">
        <v>0</v>
      </c>
      <c r="D1118" s="292">
        <f t="shared" si="151"/>
        <v>0</v>
      </c>
      <c r="E1118" s="293"/>
      <c r="F1118" s="294">
        <v>0</v>
      </c>
    </row>
    <row r="1119" s="254" customFormat="1" ht="20.1" customHeight="1" spans="1:6">
      <c r="A1119" s="274">
        <v>2220104</v>
      </c>
      <c r="B1119" s="291" t="s">
        <v>952</v>
      </c>
      <c r="C1119" s="292">
        <v>0</v>
      </c>
      <c r="D1119" s="292">
        <f t="shared" si="151"/>
        <v>0</v>
      </c>
      <c r="E1119" s="293"/>
      <c r="F1119" s="294">
        <v>0</v>
      </c>
    </row>
    <row r="1120" s="254" customFormat="1" ht="20.1" customHeight="1" spans="1:6">
      <c r="A1120" s="274">
        <v>2220105</v>
      </c>
      <c r="B1120" s="291" t="s">
        <v>953</v>
      </c>
      <c r="C1120" s="292">
        <v>0</v>
      </c>
      <c r="D1120" s="292">
        <f t="shared" si="151"/>
        <v>0</v>
      </c>
      <c r="E1120" s="293"/>
      <c r="F1120" s="294">
        <v>0</v>
      </c>
    </row>
    <row r="1121" s="254" customFormat="1" ht="20.1" customHeight="1" spans="1:6">
      <c r="A1121" s="274">
        <v>2220106</v>
      </c>
      <c r="B1121" s="291" t="s">
        <v>954</v>
      </c>
      <c r="C1121" s="292">
        <v>0</v>
      </c>
      <c r="D1121" s="292">
        <f t="shared" si="151"/>
        <v>0</v>
      </c>
      <c r="E1121" s="293"/>
      <c r="F1121" s="294">
        <v>0</v>
      </c>
    </row>
    <row r="1122" s="254" customFormat="1" ht="20.1" customHeight="1" spans="1:6">
      <c r="A1122" s="274">
        <v>2220107</v>
      </c>
      <c r="B1122" s="291" t="s">
        <v>955</v>
      </c>
      <c r="C1122" s="292">
        <v>0</v>
      </c>
      <c r="D1122" s="292">
        <f t="shared" si="151"/>
        <v>0</v>
      </c>
      <c r="E1122" s="293"/>
      <c r="F1122" s="294">
        <v>0</v>
      </c>
    </row>
    <row r="1123" s="254" customFormat="1" ht="20.1" customHeight="1" spans="1:6">
      <c r="A1123" s="274">
        <v>2220112</v>
      </c>
      <c r="B1123" s="291" t="s">
        <v>956</v>
      </c>
      <c r="C1123" s="292">
        <v>212</v>
      </c>
      <c r="D1123" s="292">
        <f t="shared" si="151"/>
        <v>0</v>
      </c>
      <c r="E1123" s="293">
        <f>D1123/C1123</f>
        <v>0</v>
      </c>
      <c r="F1123" s="294">
        <v>212</v>
      </c>
    </row>
    <row r="1124" s="254" customFormat="1" ht="20.1" customHeight="1" spans="1:6">
      <c r="A1124" s="274">
        <v>2220113</v>
      </c>
      <c r="B1124" s="291" t="s">
        <v>957</v>
      </c>
      <c r="C1124" s="292">
        <v>841</v>
      </c>
      <c r="D1124" s="292">
        <f t="shared" si="151"/>
        <v>0</v>
      </c>
      <c r="E1124" s="293">
        <f>D1124/C1124</f>
        <v>0</v>
      </c>
      <c r="F1124" s="294">
        <v>841</v>
      </c>
    </row>
    <row r="1125" s="254" customFormat="1" ht="20.1" customHeight="1" spans="1:6">
      <c r="A1125" s="274">
        <v>2220114</v>
      </c>
      <c r="B1125" s="291" t="s">
        <v>958</v>
      </c>
      <c r="C1125" s="292">
        <v>0</v>
      </c>
      <c r="D1125" s="292">
        <f t="shared" si="151"/>
        <v>0</v>
      </c>
      <c r="E1125" s="293"/>
      <c r="F1125" s="294">
        <v>0</v>
      </c>
    </row>
    <row r="1126" s="254" customFormat="1" ht="20.1" customHeight="1" spans="1:6">
      <c r="A1126" s="274">
        <v>2220115</v>
      </c>
      <c r="B1126" s="291" t="s">
        <v>959</v>
      </c>
      <c r="C1126" s="292">
        <v>0</v>
      </c>
      <c r="D1126" s="292">
        <f t="shared" si="151"/>
        <v>0</v>
      </c>
      <c r="E1126" s="293"/>
      <c r="F1126" s="294">
        <v>0</v>
      </c>
    </row>
    <row r="1127" s="254" customFormat="1" ht="20.1" customHeight="1" spans="1:6">
      <c r="A1127" s="274">
        <v>2220118</v>
      </c>
      <c r="B1127" s="291" t="s">
        <v>960</v>
      </c>
      <c r="C1127" s="292">
        <v>0</v>
      </c>
      <c r="D1127" s="292">
        <f t="shared" si="151"/>
        <v>0</v>
      </c>
      <c r="E1127" s="293"/>
      <c r="F1127" s="294">
        <v>0</v>
      </c>
    </row>
    <row r="1128" s="254" customFormat="1" ht="20.1" customHeight="1" spans="1:6">
      <c r="A1128" s="274">
        <v>2220119</v>
      </c>
      <c r="B1128" s="291" t="s">
        <v>961</v>
      </c>
      <c r="C1128" s="292">
        <v>0</v>
      </c>
      <c r="D1128" s="292">
        <f t="shared" si="151"/>
        <v>0</v>
      </c>
      <c r="E1128" s="293"/>
      <c r="F1128" s="294">
        <v>0</v>
      </c>
    </row>
    <row r="1129" s="254" customFormat="1" ht="20.1" customHeight="1" spans="1:6">
      <c r="A1129" s="274">
        <v>2220120</v>
      </c>
      <c r="B1129" s="291" t="s">
        <v>962</v>
      </c>
      <c r="C1129" s="292">
        <v>0</v>
      </c>
      <c r="D1129" s="292">
        <f t="shared" si="151"/>
        <v>0</v>
      </c>
      <c r="E1129" s="293"/>
      <c r="F1129" s="294">
        <v>0</v>
      </c>
    </row>
    <row r="1130" s="254" customFormat="1" ht="20.1" customHeight="1" spans="1:6">
      <c r="A1130" s="274">
        <v>2220121</v>
      </c>
      <c r="B1130" s="291" t="s">
        <v>963</v>
      </c>
      <c r="C1130" s="292">
        <v>0</v>
      </c>
      <c r="D1130" s="292">
        <f t="shared" si="151"/>
        <v>0</v>
      </c>
      <c r="E1130" s="293"/>
      <c r="F1130" s="294">
        <v>0</v>
      </c>
    </row>
    <row r="1131" s="254" customFormat="1" ht="20.1" customHeight="1" spans="1:6">
      <c r="A1131" s="274">
        <v>2220150</v>
      </c>
      <c r="B1131" s="291" t="s">
        <v>107</v>
      </c>
      <c r="C1131" s="292">
        <v>0</v>
      </c>
      <c r="D1131" s="292">
        <f t="shared" si="151"/>
        <v>0</v>
      </c>
      <c r="E1131" s="293"/>
      <c r="F1131" s="294">
        <v>0</v>
      </c>
    </row>
    <row r="1132" s="254" customFormat="1" ht="20.1" customHeight="1" spans="1:6">
      <c r="A1132" s="274">
        <v>2220199</v>
      </c>
      <c r="B1132" s="291" t="s">
        <v>964</v>
      </c>
      <c r="C1132" s="292">
        <v>2</v>
      </c>
      <c r="D1132" s="292">
        <f t="shared" si="151"/>
        <v>0</v>
      </c>
      <c r="E1132" s="293">
        <f>D1132/C1132</f>
        <v>0</v>
      </c>
      <c r="F1132" s="294">
        <v>2</v>
      </c>
    </row>
    <row r="1133" s="254" customFormat="1" ht="20.1" customHeight="1" spans="1:6">
      <c r="A1133" s="274">
        <v>22203</v>
      </c>
      <c r="B1133" s="287" t="s">
        <v>965</v>
      </c>
      <c r="C1133" s="288">
        <f>SUM(C1134:C1138)</f>
        <v>0</v>
      </c>
      <c r="D1133" s="288">
        <f>SUM(D1134:D1138)</f>
        <v>0</v>
      </c>
      <c r="E1133" s="289"/>
      <c r="F1133" s="290">
        <v>0</v>
      </c>
    </row>
    <row r="1134" s="254" customFormat="1" ht="20.1" customHeight="1" spans="1:6">
      <c r="A1134" s="274">
        <v>2220301</v>
      </c>
      <c r="B1134" s="291" t="s">
        <v>966</v>
      </c>
      <c r="C1134" s="292">
        <v>0</v>
      </c>
      <c r="D1134" s="292">
        <f t="shared" ref="D1134:D1138" si="152">F1134-C1134</f>
        <v>0</v>
      </c>
      <c r="E1134" s="293"/>
      <c r="F1134" s="294">
        <v>0</v>
      </c>
    </row>
    <row r="1135" s="254" customFormat="1" ht="20.1" customHeight="1" spans="1:6">
      <c r="A1135" s="274">
        <v>2220303</v>
      </c>
      <c r="B1135" s="291" t="s">
        <v>967</v>
      </c>
      <c r="C1135" s="292">
        <v>0</v>
      </c>
      <c r="D1135" s="292">
        <f t="shared" si="152"/>
        <v>0</v>
      </c>
      <c r="E1135" s="293"/>
      <c r="F1135" s="294">
        <v>0</v>
      </c>
    </row>
    <row r="1136" s="254" customFormat="1" ht="20.1" customHeight="1" spans="1:6">
      <c r="A1136" s="274">
        <v>2220304</v>
      </c>
      <c r="B1136" s="291" t="s">
        <v>968</v>
      </c>
      <c r="C1136" s="292">
        <v>0</v>
      </c>
      <c r="D1136" s="292">
        <f t="shared" si="152"/>
        <v>0</v>
      </c>
      <c r="E1136" s="293"/>
      <c r="F1136" s="294">
        <v>0</v>
      </c>
    </row>
    <row r="1137" s="254" customFormat="1" ht="20.1" customHeight="1" spans="1:6">
      <c r="A1137" s="274">
        <v>2220305</v>
      </c>
      <c r="B1137" s="291" t="s">
        <v>969</v>
      </c>
      <c r="C1137" s="292">
        <v>0</v>
      </c>
      <c r="D1137" s="292">
        <f t="shared" si="152"/>
        <v>0</v>
      </c>
      <c r="E1137" s="293"/>
      <c r="F1137" s="294">
        <v>0</v>
      </c>
    </row>
    <row r="1138" s="254" customFormat="1" ht="20.1" customHeight="1" spans="1:6">
      <c r="A1138" s="274">
        <v>2220399</v>
      </c>
      <c r="B1138" s="291" t="s">
        <v>970</v>
      </c>
      <c r="C1138" s="292">
        <v>0</v>
      </c>
      <c r="D1138" s="292">
        <f t="shared" si="152"/>
        <v>0</v>
      </c>
      <c r="E1138" s="293"/>
      <c r="F1138" s="294">
        <v>0</v>
      </c>
    </row>
    <row r="1139" s="254" customFormat="1" ht="20.1" customHeight="1" spans="1:6">
      <c r="A1139" s="274">
        <v>22204</v>
      </c>
      <c r="B1139" s="287" t="s">
        <v>971</v>
      </c>
      <c r="C1139" s="288">
        <f>SUM(C1140:C1144)</f>
        <v>0</v>
      </c>
      <c r="D1139" s="288">
        <f>SUM(D1140:D1144)</f>
        <v>0</v>
      </c>
      <c r="E1139" s="289"/>
      <c r="F1139" s="290">
        <v>0</v>
      </c>
    </row>
    <row r="1140" s="254" customFormat="1" ht="20.1" customHeight="1" spans="1:6">
      <c r="A1140" s="274">
        <v>2220401</v>
      </c>
      <c r="B1140" s="291" t="s">
        <v>972</v>
      </c>
      <c r="C1140" s="292">
        <v>0</v>
      </c>
      <c r="D1140" s="292">
        <f t="shared" ref="D1140:D1144" si="153">F1140-C1140</f>
        <v>0</v>
      </c>
      <c r="E1140" s="293"/>
      <c r="F1140" s="294">
        <v>0</v>
      </c>
    </row>
    <row r="1141" s="254" customFormat="1" ht="20.1" customHeight="1" spans="1:6">
      <c r="A1141" s="274">
        <v>2220402</v>
      </c>
      <c r="B1141" s="291" t="s">
        <v>973</v>
      </c>
      <c r="C1141" s="292">
        <v>0</v>
      </c>
      <c r="D1141" s="292">
        <f t="shared" si="153"/>
        <v>0</v>
      </c>
      <c r="E1141" s="293"/>
      <c r="F1141" s="294">
        <v>0</v>
      </c>
    </row>
    <row r="1142" s="254" customFormat="1" ht="20.1" customHeight="1" spans="1:6">
      <c r="A1142" s="274">
        <v>2220403</v>
      </c>
      <c r="B1142" s="291" t="s">
        <v>974</v>
      </c>
      <c r="C1142" s="292">
        <v>0</v>
      </c>
      <c r="D1142" s="292">
        <f t="shared" si="153"/>
        <v>0</v>
      </c>
      <c r="E1142" s="293"/>
      <c r="F1142" s="294">
        <v>0</v>
      </c>
    </row>
    <row r="1143" s="254" customFormat="1" ht="20.1" customHeight="1" spans="1:6">
      <c r="A1143" s="274">
        <v>2220404</v>
      </c>
      <c r="B1143" s="291" t="s">
        <v>975</v>
      </c>
      <c r="C1143" s="292">
        <v>0</v>
      </c>
      <c r="D1143" s="292">
        <f t="shared" si="153"/>
        <v>0</v>
      </c>
      <c r="E1143" s="293"/>
      <c r="F1143" s="294">
        <v>0</v>
      </c>
    </row>
    <row r="1144" s="254" customFormat="1" ht="20.1" customHeight="1" spans="1:6">
      <c r="A1144" s="274">
        <v>2220499</v>
      </c>
      <c r="B1144" s="291" t="s">
        <v>976</v>
      </c>
      <c r="C1144" s="292">
        <v>0</v>
      </c>
      <c r="D1144" s="292">
        <f t="shared" si="153"/>
        <v>0</v>
      </c>
      <c r="E1144" s="293"/>
      <c r="F1144" s="294">
        <v>0</v>
      </c>
    </row>
    <row r="1145" s="254" customFormat="1" ht="20.1" customHeight="1" spans="1:6">
      <c r="A1145" s="274">
        <v>22205</v>
      </c>
      <c r="B1145" s="287" t="s">
        <v>977</v>
      </c>
      <c r="C1145" s="288">
        <f>SUM(C1146:C1157)</f>
        <v>0</v>
      </c>
      <c r="D1145" s="288">
        <f>SUM(D1146:D1157)</f>
        <v>0</v>
      </c>
      <c r="E1145" s="289"/>
      <c r="F1145" s="290">
        <v>0</v>
      </c>
    </row>
    <row r="1146" s="254" customFormat="1" ht="20.1" customHeight="1" spans="1:6">
      <c r="A1146" s="274">
        <v>2220501</v>
      </c>
      <c r="B1146" s="291" t="s">
        <v>978</v>
      </c>
      <c r="C1146" s="292">
        <v>0</v>
      </c>
      <c r="D1146" s="292">
        <f t="shared" ref="D1146:D1157" si="154">F1146-C1146</f>
        <v>0</v>
      </c>
      <c r="E1146" s="293"/>
      <c r="F1146" s="294">
        <v>0</v>
      </c>
    </row>
    <row r="1147" s="254" customFormat="1" ht="20.1" customHeight="1" spans="1:6">
      <c r="A1147" s="274">
        <v>2220502</v>
      </c>
      <c r="B1147" s="291" t="s">
        <v>979</v>
      </c>
      <c r="C1147" s="292">
        <v>0</v>
      </c>
      <c r="D1147" s="292">
        <f t="shared" si="154"/>
        <v>0</v>
      </c>
      <c r="E1147" s="293"/>
      <c r="F1147" s="294">
        <v>0</v>
      </c>
    </row>
    <row r="1148" s="254" customFormat="1" ht="20.1" customHeight="1" spans="1:6">
      <c r="A1148" s="274">
        <v>2220503</v>
      </c>
      <c r="B1148" s="291" t="s">
        <v>980</v>
      </c>
      <c r="C1148" s="292">
        <v>0</v>
      </c>
      <c r="D1148" s="292">
        <f t="shared" si="154"/>
        <v>0</v>
      </c>
      <c r="E1148" s="293"/>
      <c r="F1148" s="294">
        <v>0</v>
      </c>
    </row>
    <row r="1149" s="254" customFormat="1" ht="20.1" customHeight="1" spans="1:6">
      <c r="A1149" s="274">
        <v>2220504</v>
      </c>
      <c r="B1149" s="291" t="s">
        <v>981</v>
      </c>
      <c r="C1149" s="292">
        <v>0</v>
      </c>
      <c r="D1149" s="292">
        <f t="shared" si="154"/>
        <v>0</v>
      </c>
      <c r="E1149" s="293"/>
      <c r="F1149" s="294">
        <v>0</v>
      </c>
    </row>
    <row r="1150" s="254" customFormat="1" ht="20.1" customHeight="1" spans="1:6">
      <c r="A1150" s="274">
        <v>2220505</v>
      </c>
      <c r="B1150" s="291" t="s">
        <v>982</v>
      </c>
      <c r="C1150" s="292">
        <v>0</v>
      </c>
      <c r="D1150" s="292">
        <f t="shared" si="154"/>
        <v>0</v>
      </c>
      <c r="E1150" s="293"/>
      <c r="F1150" s="294">
        <v>0</v>
      </c>
    </row>
    <row r="1151" s="254" customFormat="1" ht="20.1" customHeight="1" spans="1:6">
      <c r="A1151" s="274">
        <v>2220506</v>
      </c>
      <c r="B1151" s="291" t="s">
        <v>983</v>
      </c>
      <c r="C1151" s="292">
        <v>0</v>
      </c>
      <c r="D1151" s="292">
        <f t="shared" si="154"/>
        <v>0</v>
      </c>
      <c r="E1151" s="293"/>
      <c r="F1151" s="294">
        <v>0</v>
      </c>
    </row>
    <row r="1152" s="254" customFormat="1" ht="20.1" customHeight="1" spans="1:6">
      <c r="A1152" s="274">
        <v>2220507</v>
      </c>
      <c r="B1152" s="291" t="s">
        <v>984</v>
      </c>
      <c r="C1152" s="292">
        <v>0</v>
      </c>
      <c r="D1152" s="292">
        <f t="shared" si="154"/>
        <v>0</v>
      </c>
      <c r="E1152" s="293"/>
      <c r="F1152" s="294">
        <v>0</v>
      </c>
    </row>
    <row r="1153" s="254" customFormat="1" ht="20.1" customHeight="1" spans="1:6">
      <c r="A1153" s="274">
        <v>2220508</v>
      </c>
      <c r="B1153" s="291" t="s">
        <v>985</v>
      </c>
      <c r="C1153" s="292">
        <v>0</v>
      </c>
      <c r="D1153" s="292">
        <f t="shared" si="154"/>
        <v>0</v>
      </c>
      <c r="E1153" s="293"/>
      <c r="F1153" s="294">
        <v>0</v>
      </c>
    </row>
    <row r="1154" s="254" customFormat="1" ht="20.1" customHeight="1" spans="1:6">
      <c r="A1154" s="274">
        <v>2220509</v>
      </c>
      <c r="B1154" s="291" t="s">
        <v>986</v>
      </c>
      <c r="C1154" s="292">
        <v>0</v>
      </c>
      <c r="D1154" s="292">
        <f t="shared" si="154"/>
        <v>0</v>
      </c>
      <c r="E1154" s="293"/>
      <c r="F1154" s="294">
        <v>0</v>
      </c>
    </row>
    <row r="1155" s="254" customFormat="1" ht="20.1" customHeight="1" spans="1:6">
      <c r="A1155" s="274">
        <v>2220510</v>
      </c>
      <c r="B1155" s="291" t="s">
        <v>987</v>
      </c>
      <c r="C1155" s="292">
        <v>0</v>
      </c>
      <c r="D1155" s="292">
        <f t="shared" si="154"/>
        <v>0</v>
      </c>
      <c r="E1155" s="293"/>
      <c r="F1155" s="294">
        <v>0</v>
      </c>
    </row>
    <row r="1156" s="254" customFormat="1" ht="20.1" customHeight="1" spans="1:6">
      <c r="A1156" s="274">
        <v>2220511</v>
      </c>
      <c r="B1156" s="291" t="s">
        <v>988</v>
      </c>
      <c r="C1156" s="292">
        <v>0</v>
      </c>
      <c r="D1156" s="292">
        <f t="shared" si="154"/>
        <v>0</v>
      </c>
      <c r="E1156" s="293"/>
      <c r="F1156" s="294">
        <v>0</v>
      </c>
    </row>
    <row r="1157" s="254" customFormat="1" ht="20.1" customHeight="1" spans="1:6">
      <c r="A1157" s="274">
        <v>2220599</v>
      </c>
      <c r="B1157" s="291" t="s">
        <v>989</v>
      </c>
      <c r="C1157" s="292">
        <v>0</v>
      </c>
      <c r="D1157" s="292">
        <f t="shared" si="154"/>
        <v>0</v>
      </c>
      <c r="E1157" s="293"/>
      <c r="F1157" s="294">
        <v>0</v>
      </c>
    </row>
    <row r="1158" s="254" customFormat="1" ht="20.1" customHeight="1" spans="1:6">
      <c r="A1158" s="274">
        <v>224</v>
      </c>
      <c r="B1158" s="283" t="s">
        <v>990</v>
      </c>
      <c r="C1158" s="284">
        <f>SUM(C1159,C1170,C1177,C1185,C1198,C1202,C1206)</f>
        <v>1686</v>
      </c>
      <c r="D1158" s="284">
        <f>SUM(D1159,D1170,D1177,D1185,D1198,D1202,D1206)</f>
        <v>0</v>
      </c>
      <c r="E1158" s="285">
        <f t="shared" ref="E1158:E1169" si="155">D1158/C1158</f>
        <v>0</v>
      </c>
      <c r="F1158" s="296">
        <v>1686</v>
      </c>
    </row>
    <row r="1159" s="254" customFormat="1" ht="20.1" customHeight="1" spans="1:6">
      <c r="A1159" s="274">
        <v>22401</v>
      </c>
      <c r="B1159" s="287" t="s">
        <v>991</v>
      </c>
      <c r="C1159" s="288">
        <f>SUM(C1160:C1169)</f>
        <v>647</v>
      </c>
      <c r="D1159" s="288">
        <f>SUM(D1160:D1169)</f>
        <v>0</v>
      </c>
      <c r="E1159" s="289">
        <f t="shared" si="155"/>
        <v>0</v>
      </c>
      <c r="F1159" s="290">
        <v>647</v>
      </c>
    </row>
    <row r="1160" s="254" customFormat="1" ht="20.1" customHeight="1" spans="1:6">
      <c r="A1160" s="274">
        <v>2240101</v>
      </c>
      <c r="B1160" s="291" t="s">
        <v>98</v>
      </c>
      <c r="C1160" s="292">
        <v>435</v>
      </c>
      <c r="D1160" s="292">
        <f t="shared" ref="D1160:D1169" si="156">F1160-C1160</f>
        <v>0</v>
      </c>
      <c r="E1160" s="293">
        <f t="shared" si="155"/>
        <v>0</v>
      </c>
      <c r="F1160" s="294">
        <v>435</v>
      </c>
    </row>
    <row r="1161" s="254" customFormat="1" ht="20.1" customHeight="1" spans="1:6">
      <c r="A1161" s="274">
        <v>2240102</v>
      </c>
      <c r="B1161" s="291" t="s">
        <v>99</v>
      </c>
      <c r="C1161" s="292">
        <v>0</v>
      </c>
      <c r="D1161" s="292">
        <f t="shared" si="156"/>
        <v>0</v>
      </c>
      <c r="E1161" s="293"/>
      <c r="F1161" s="294">
        <v>0</v>
      </c>
    </row>
    <row r="1162" s="254" customFormat="1" ht="20.1" customHeight="1" spans="1:6">
      <c r="A1162" s="274">
        <v>2240103</v>
      </c>
      <c r="B1162" s="291" t="s">
        <v>100</v>
      </c>
      <c r="C1162" s="292">
        <v>0</v>
      </c>
      <c r="D1162" s="292">
        <f t="shared" si="156"/>
        <v>0</v>
      </c>
      <c r="E1162" s="293"/>
      <c r="F1162" s="294">
        <v>0</v>
      </c>
    </row>
    <row r="1163" s="254" customFormat="1" ht="20.1" customHeight="1" spans="1:6">
      <c r="A1163" s="274">
        <v>2240104</v>
      </c>
      <c r="B1163" s="291" t="s">
        <v>992</v>
      </c>
      <c r="C1163" s="292">
        <v>0</v>
      </c>
      <c r="D1163" s="292">
        <f t="shared" si="156"/>
        <v>0</v>
      </c>
      <c r="E1163" s="293"/>
      <c r="F1163" s="294">
        <v>0</v>
      </c>
    </row>
    <row r="1164" s="254" customFormat="1" ht="20.1" customHeight="1" spans="1:6">
      <c r="A1164" s="274">
        <v>2240105</v>
      </c>
      <c r="B1164" s="291" t="s">
        <v>993</v>
      </c>
      <c r="C1164" s="292">
        <v>0</v>
      </c>
      <c r="D1164" s="292">
        <f t="shared" si="156"/>
        <v>0</v>
      </c>
      <c r="E1164" s="293"/>
      <c r="F1164" s="294">
        <v>0</v>
      </c>
    </row>
    <row r="1165" s="254" customFormat="1" ht="20.1" customHeight="1" spans="1:6">
      <c r="A1165" s="274">
        <v>2240106</v>
      </c>
      <c r="B1165" s="291" t="s">
        <v>994</v>
      </c>
      <c r="C1165" s="292">
        <v>31</v>
      </c>
      <c r="D1165" s="292">
        <f t="shared" si="156"/>
        <v>0</v>
      </c>
      <c r="E1165" s="293">
        <f t="shared" si="155"/>
        <v>0</v>
      </c>
      <c r="F1165" s="294">
        <v>31</v>
      </c>
    </row>
    <row r="1166" s="254" customFormat="1" ht="20.1" customHeight="1" spans="1:6">
      <c r="A1166" s="274">
        <v>2240108</v>
      </c>
      <c r="B1166" s="291" t="s">
        <v>995</v>
      </c>
      <c r="C1166" s="292">
        <v>65</v>
      </c>
      <c r="D1166" s="292">
        <f t="shared" si="156"/>
        <v>0</v>
      </c>
      <c r="E1166" s="293">
        <f t="shared" si="155"/>
        <v>0</v>
      </c>
      <c r="F1166" s="294">
        <v>65</v>
      </c>
    </row>
    <row r="1167" s="254" customFormat="1" ht="20.1" customHeight="1" spans="1:6">
      <c r="A1167" s="274">
        <v>2240109</v>
      </c>
      <c r="B1167" s="291" t="s">
        <v>996</v>
      </c>
      <c r="C1167" s="292">
        <v>0</v>
      </c>
      <c r="D1167" s="292">
        <f t="shared" si="156"/>
        <v>0</v>
      </c>
      <c r="E1167" s="293"/>
      <c r="F1167" s="294">
        <v>0</v>
      </c>
    </row>
    <row r="1168" s="254" customFormat="1" ht="20.1" customHeight="1" spans="1:6">
      <c r="A1168" s="274">
        <v>2240150</v>
      </c>
      <c r="B1168" s="291" t="s">
        <v>107</v>
      </c>
      <c r="C1168" s="292">
        <v>0</v>
      </c>
      <c r="D1168" s="292">
        <f t="shared" si="156"/>
        <v>0</v>
      </c>
      <c r="E1168" s="293"/>
      <c r="F1168" s="294">
        <v>0</v>
      </c>
    </row>
    <row r="1169" s="254" customFormat="1" ht="20.1" customHeight="1" spans="1:6">
      <c r="A1169" s="274">
        <v>2240199</v>
      </c>
      <c r="B1169" s="291" t="s">
        <v>997</v>
      </c>
      <c r="C1169" s="292">
        <v>116</v>
      </c>
      <c r="D1169" s="292">
        <f t="shared" si="156"/>
        <v>0</v>
      </c>
      <c r="E1169" s="293">
        <f t="shared" si="155"/>
        <v>0</v>
      </c>
      <c r="F1169" s="294">
        <v>116</v>
      </c>
    </row>
    <row r="1170" s="254" customFormat="1" ht="20.1" customHeight="1" spans="1:6">
      <c r="A1170" s="274">
        <v>22402</v>
      </c>
      <c r="B1170" s="287" t="s">
        <v>998</v>
      </c>
      <c r="C1170" s="288">
        <f>SUM(C1171:C1176)</f>
        <v>706</v>
      </c>
      <c r="D1170" s="288">
        <f>SUM(D1171:D1176)</f>
        <v>0</v>
      </c>
      <c r="E1170" s="289">
        <f t="shared" ref="E1170:E1176" si="157">D1170/C1170</f>
        <v>0</v>
      </c>
      <c r="F1170" s="290">
        <v>706</v>
      </c>
    </row>
    <row r="1171" s="254" customFormat="1" ht="20.1" customHeight="1" spans="1:6">
      <c r="A1171" s="274">
        <v>2240201</v>
      </c>
      <c r="B1171" s="291" t="s">
        <v>98</v>
      </c>
      <c r="C1171" s="292">
        <v>561</v>
      </c>
      <c r="D1171" s="292">
        <f t="shared" ref="D1171:D1176" si="158">F1171-C1171</f>
        <v>0</v>
      </c>
      <c r="E1171" s="293">
        <f t="shared" si="157"/>
        <v>0</v>
      </c>
      <c r="F1171" s="294">
        <v>561</v>
      </c>
    </row>
    <row r="1172" s="254" customFormat="1" ht="20.1" customHeight="1" spans="1:6">
      <c r="A1172" s="274">
        <v>2240202</v>
      </c>
      <c r="B1172" s="291" t="s">
        <v>99</v>
      </c>
      <c r="C1172" s="292">
        <v>0</v>
      </c>
      <c r="D1172" s="292">
        <f t="shared" si="158"/>
        <v>0</v>
      </c>
      <c r="E1172" s="293"/>
      <c r="F1172" s="294">
        <v>0</v>
      </c>
    </row>
    <row r="1173" s="254" customFormat="1" ht="20.1" customHeight="1" spans="1:6">
      <c r="A1173" s="274">
        <v>2240203</v>
      </c>
      <c r="B1173" s="291" t="s">
        <v>100</v>
      </c>
      <c r="C1173" s="292">
        <v>0</v>
      </c>
      <c r="D1173" s="292">
        <f t="shared" si="158"/>
        <v>0</v>
      </c>
      <c r="E1173" s="293"/>
      <c r="F1173" s="294">
        <v>0</v>
      </c>
    </row>
    <row r="1174" s="254" customFormat="1" ht="20.1" customHeight="1" spans="1:6">
      <c r="A1174" s="274">
        <v>2240204</v>
      </c>
      <c r="B1174" s="291" t="s">
        <v>999</v>
      </c>
      <c r="C1174" s="292">
        <v>123</v>
      </c>
      <c r="D1174" s="292">
        <f t="shared" si="158"/>
        <v>0</v>
      </c>
      <c r="E1174" s="293">
        <f t="shared" si="157"/>
        <v>0</v>
      </c>
      <c r="F1174" s="294">
        <v>123</v>
      </c>
    </row>
    <row r="1175" s="254" customFormat="1" ht="20.1" customHeight="1" spans="1:6">
      <c r="A1175" s="274">
        <v>2240250</v>
      </c>
      <c r="B1175" s="291" t="s">
        <v>107</v>
      </c>
      <c r="C1175" s="292">
        <v>22</v>
      </c>
      <c r="D1175" s="292">
        <f t="shared" si="158"/>
        <v>0</v>
      </c>
      <c r="E1175" s="293">
        <f t="shared" si="157"/>
        <v>0</v>
      </c>
      <c r="F1175" s="294">
        <v>22</v>
      </c>
    </row>
    <row r="1176" s="254" customFormat="1" ht="20.1" customHeight="1" spans="1:6">
      <c r="A1176" s="274">
        <v>2240299</v>
      </c>
      <c r="B1176" s="291" t="s">
        <v>1000</v>
      </c>
      <c r="C1176" s="292">
        <v>0</v>
      </c>
      <c r="D1176" s="292">
        <f t="shared" si="158"/>
        <v>0</v>
      </c>
      <c r="E1176" s="293"/>
      <c r="F1176" s="294">
        <v>0</v>
      </c>
    </row>
    <row r="1177" s="254" customFormat="1" ht="20.1" customHeight="1" spans="1:6">
      <c r="A1177" s="274">
        <v>22404</v>
      </c>
      <c r="B1177" s="287" t="s">
        <v>1001</v>
      </c>
      <c r="C1177" s="288">
        <f>SUM(C1178:C1184)</f>
        <v>0</v>
      </c>
      <c r="D1177" s="288">
        <f>SUM(D1178:D1184)</f>
        <v>0</v>
      </c>
      <c r="E1177" s="289"/>
      <c r="F1177" s="290">
        <v>0</v>
      </c>
    </row>
    <row r="1178" s="254" customFormat="1" ht="20.1" customHeight="1" spans="1:6">
      <c r="A1178" s="274">
        <v>2240401</v>
      </c>
      <c r="B1178" s="291" t="s">
        <v>98</v>
      </c>
      <c r="C1178" s="292">
        <v>0</v>
      </c>
      <c r="D1178" s="292">
        <f t="shared" ref="D1178:D1184" si="159">F1178-C1178</f>
        <v>0</v>
      </c>
      <c r="E1178" s="293"/>
      <c r="F1178" s="294">
        <v>0</v>
      </c>
    </row>
    <row r="1179" s="254" customFormat="1" ht="20.1" customHeight="1" spans="1:6">
      <c r="A1179" s="274">
        <v>2240402</v>
      </c>
      <c r="B1179" s="291" t="s">
        <v>99</v>
      </c>
      <c r="C1179" s="292">
        <v>0</v>
      </c>
      <c r="D1179" s="292">
        <f t="shared" si="159"/>
        <v>0</v>
      </c>
      <c r="E1179" s="293"/>
      <c r="F1179" s="294">
        <v>0</v>
      </c>
    </row>
    <row r="1180" s="254" customFormat="1" ht="20.1" customHeight="1" spans="1:6">
      <c r="A1180" s="274">
        <v>2240403</v>
      </c>
      <c r="B1180" s="291" t="s">
        <v>100</v>
      </c>
      <c r="C1180" s="292">
        <v>0</v>
      </c>
      <c r="D1180" s="292">
        <f t="shared" si="159"/>
        <v>0</v>
      </c>
      <c r="E1180" s="293"/>
      <c r="F1180" s="294">
        <v>0</v>
      </c>
    </row>
    <row r="1181" s="254" customFormat="1" ht="20.1" customHeight="1" spans="1:6">
      <c r="A1181" s="274">
        <v>2240404</v>
      </c>
      <c r="B1181" s="291" t="s">
        <v>1002</v>
      </c>
      <c r="C1181" s="292">
        <v>0</v>
      </c>
      <c r="D1181" s="292">
        <f t="shared" si="159"/>
        <v>0</v>
      </c>
      <c r="E1181" s="293"/>
      <c r="F1181" s="294">
        <v>0</v>
      </c>
    </row>
    <row r="1182" s="254" customFormat="1" ht="20.1" customHeight="1" spans="1:6">
      <c r="A1182" s="274">
        <v>2240405</v>
      </c>
      <c r="B1182" s="291" t="s">
        <v>1003</v>
      </c>
      <c r="C1182" s="292">
        <v>0</v>
      </c>
      <c r="D1182" s="292">
        <f t="shared" si="159"/>
        <v>0</v>
      </c>
      <c r="E1182" s="293"/>
      <c r="F1182" s="294">
        <v>0</v>
      </c>
    </row>
    <row r="1183" s="254" customFormat="1" ht="20.1" customHeight="1" spans="1:6">
      <c r="A1183" s="274">
        <v>2240450</v>
      </c>
      <c r="B1183" s="291" t="s">
        <v>107</v>
      </c>
      <c r="C1183" s="292">
        <v>0</v>
      </c>
      <c r="D1183" s="292">
        <f t="shared" si="159"/>
        <v>0</v>
      </c>
      <c r="E1183" s="293"/>
      <c r="F1183" s="294">
        <v>0</v>
      </c>
    </row>
    <row r="1184" s="254" customFormat="1" ht="20.1" customHeight="1" spans="1:6">
      <c r="A1184" s="274">
        <v>2240499</v>
      </c>
      <c r="B1184" s="291" t="s">
        <v>1004</v>
      </c>
      <c r="C1184" s="292">
        <v>0</v>
      </c>
      <c r="D1184" s="292">
        <f t="shared" si="159"/>
        <v>0</v>
      </c>
      <c r="E1184" s="293"/>
      <c r="F1184" s="294">
        <v>0</v>
      </c>
    </row>
    <row r="1185" s="254" customFormat="1" ht="20.1" customHeight="1" spans="1:6">
      <c r="A1185" s="274">
        <v>22405</v>
      </c>
      <c r="B1185" s="287" t="s">
        <v>1005</v>
      </c>
      <c r="C1185" s="288">
        <f>SUM(C1186:C1197)</f>
        <v>0</v>
      </c>
      <c r="D1185" s="288">
        <f>SUM(D1186:D1197)</f>
        <v>0</v>
      </c>
      <c r="E1185" s="289"/>
      <c r="F1185" s="290">
        <v>0</v>
      </c>
    </row>
    <row r="1186" s="254" customFormat="1" ht="20.1" customHeight="1" spans="1:6">
      <c r="A1186" s="274">
        <v>2240501</v>
      </c>
      <c r="B1186" s="291" t="s">
        <v>98</v>
      </c>
      <c r="C1186" s="292">
        <v>0</v>
      </c>
      <c r="D1186" s="292">
        <f t="shared" ref="D1186:D1197" si="160">F1186-C1186</f>
        <v>0</v>
      </c>
      <c r="E1186" s="293"/>
      <c r="F1186" s="294">
        <v>0</v>
      </c>
    </row>
    <row r="1187" s="254" customFormat="1" ht="20.1" customHeight="1" spans="1:6">
      <c r="A1187" s="274">
        <v>2240502</v>
      </c>
      <c r="B1187" s="291" t="s">
        <v>99</v>
      </c>
      <c r="C1187" s="292">
        <v>0</v>
      </c>
      <c r="D1187" s="292">
        <f t="shared" si="160"/>
        <v>0</v>
      </c>
      <c r="E1187" s="293"/>
      <c r="F1187" s="294">
        <v>0</v>
      </c>
    </row>
    <row r="1188" s="254" customFormat="1" ht="20.1" customHeight="1" spans="1:6">
      <c r="A1188" s="274">
        <v>2240503</v>
      </c>
      <c r="B1188" s="291" t="s">
        <v>100</v>
      </c>
      <c r="C1188" s="292">
        <v>0</v>
      </c>
      <c r="D1188" s="292">
        <f t="shared" si="160"/>
        <v>0</v>
      </c>
      <c r="E1188" s="293"/>
      <c r="F1188" s="294">
        <v>0</v>
      </c>
    </row>
    <row r="1189" s="254" customFormat="1" ht="20.1" customHeight="1" spans="1:6">
      <c r="A1189" s="274">
        <v>2240504</v>
      </c>
      <c r="B1189" s="291" t="s">
        <v>1006</v>
      </c>
      <c r="C1189" s="292">
        <v>0</v>
      </c>
      <c r="D1189" s="292">
        <f t="shared" si="160"/>
        <v>0</v>
      </c>
      <c r="E1189" s="293"/>
      <c r="F1189" s="294">
        <v>0</v>
      </c>
    </row>
    <row r="1190" s="254" customFormat="1" ht="20.1" customHeight="1" spans="1:6">
      <c r="A1190" s="274">
        <v>2240505</v>
      </c>
      <c r="B1190" s="291" t="s">
        <v>1007</v>
      </c>
      <c r="C1190" s="292">
        <v>0</v>
      </c>
      <c r="D1190" s="292">
        <f t="shared" si="160"/>
        <v>0</v>
      </c>
      <c r="E1190" s="293"/>
      <c r="F1190" s="294">
        <v>0</v>
      </c>
    </row>
    <row r="1191" s="254" customFormat="1" ht="20.1" customHeight="1" spans="1:6">
      <c r="A1191" s="274">
        <v>2240506</v>
      </c>
      <c r="B1191" s="291" t="s">
        <v>1008</v>
      </c>
      <c r="C1191" s="292">
        <v>0</v>
      </c>
      <c r="D1191" s="292">
        <f t="shared" si="160"/>
        <v>0</v>
      </c>
      <c r="E1191" s="293"/>
      <c r="F1191" s="294">
        <v>0</v>
      </c>
    </row>
    <row r="1192" s="254" customFormat="1" ht="20.1" customHeight="1" spans="1:6">
      <c r="A1192" s="274">
        <v>2240507</v>
      </c>
      <c r="B1192" s="291" t="s">
        <v>1009</v>
      </c>
      <c r="C1192" s="292">
        <v>0</v>
      </c>
      <c r="D1192" s="292">
        <f t="shared" si="160"/>
        <v>0</v>
      </c>
      <c r="E1192" s="293"/>
      <c r="F1192" s="294">
        <v>0</v>
      </c>
    </row>
    <row r="1193" s="254" customFormat="1" ht="20.1" customHeight="1" spans="1:6">
      <c r="A1193" s="274">
        <v>2240508</v>
      </c>
      <c r="B1193" s="291" t="s">
        <v>1010</v>
      </c>
      <c r="C1193" s="292">
        <v>0</v>
      </c>
      <c r="D1193" s="292">
        <f t="shared" si="160"/>
        <v>0</v>
      </c>
      <c r="E1193" s="293"/>
      <c r="F1193" s="294">
        <v>0</v>
      </c>
    </row>
    <row r="1194" s="254" customFormat="1" ht="20.1" customHeight="1" spans="1:6">
      <c r="A1194" s="274">
        <v>2240509</v>
      </c>
      <c r="B1194" s="291" t="s">
        <v>1011</v>
      </c>
      <c r="C1194" s="292">
        <v>0</v>
      </c>
      <c r="D1194" s="292">
        <f t="shared" si="160"/>
        <v>0</v>
      </c>
      <c r="E1194" s="293"/>
      <c r="F1194" s="294">
        <v>0</v>
      </c>
    </row>
    <row r="1195" s="254" customFormat="1" ht="20.1" customHeight="1" spans="1:6">
      <c r="A1195" s="274">
        <v>2240510</v>
      </c>
      <c r="B1195" s="291" t="s">
        <v>1012</v>
      </c>
      <c r="C1195" s="292">
        <v>0</v>
      </c>
      <c r="D1195" s="292">
        <f t="shared" si="160"/>
        <v>0</v>
      </c>
      <c r="E1195" s="293"/>
      <c r="F1195" s="294">
        <v>0</v>
      </c>
    </row>
    <row r="1196" s="254" customFormat="1" ht="20.1" customHeight="1" spans="1:6">
      <c r="A1196" s="274">
        <v>2240550</v>
      </c>
      <c r="B1196" s="291" t="s">
        <v>1013</v>
      </c>
      <c r="C1196" s="292">
        <v>0</v>
      </c>
      <c r="D1196" s="292">
        <f t="shared" si="160"/>
        <v>0</v>
      </c>
      <c r="E1196" s="293"/>
      <c r="F1196" s="294">
        <v>0</v>
      </c>
    </row>
    <row r="1197" s="254" customFormat="1" ht="20.1" customHeight="1" spans="1:6">
      <c r="A1197" s="274">
        <v>2240599</v>
      </c>
      <c r="B1197" s="291" t="s">
        <v>1014</v>
      </c>
      <c r="C1197" s="292">
        <v>0</v>
      </c>
      <c r="D1197" s="292">
        <f t="shared" si="160"/>
        <v>0</v>
      </c>
      <c r="E1197" s="293"/>
      <c r="F1197" s="294">
        <v>0</v>
      </c>
    </row>
    <row r="1198" s="254" customFormat="1" ht="20.1" customHeight="1" spans="1:6">
      <c r="A1198" s="274">
        <v>22406</v>
      </c>
      <c r="B1198" s="287" t="s">
        <v>1015</v>
      </c>
      <c r="C1198" s="288">
        <f>SUM(C1199:C1201)</f>
        <v>92</v>
      </c>
      <c r="D1198" s="288">
        <f>SUM(D1199:D1201)</f>
        <v>0</v>
      </c>
      <c r="E1198" s="289">
        <f t="shared" ref="E1198:E1205" si="161">D1198/C1198</f>
        <v>0</v>
      </c>
      <c r="F1198" s="290">
        <v>92</v>
      </c>
    </row>
    <row r="1199" s="254" customFormat="1" ht="20.1" customHeight="1" spans="1:6">
      <c r="A1199" s="274">
        <v>2240601</v>
      </c>
      <c r="B1199" s="291" t="s">
        <v>1016</v>
      </c>
      <c r="C1199" s="292">
        <v>92</v>
      </c>
      <c r="D1199" s="292">
        <f t="shared" ref="D1199:D1201" si="162">F1199-C1199</f>
        <v>0</v>
      </c>
      <c r="E1199" s="293">
        <f t="shared" si="161"/>
        <v>0</v>
      </c>
      <c r="F1199" s="294">
        <v>92</v>
      </c>
    </row>
    <row r="1200" s="254" customFormat="1" ht="20.1" customHeight="1" spans="1:6">
      <c r="A1200" s="274">
        <v>2240602</v>
      </c>
      <c r="B1200" s="291" t="s">
        <v>1017</v>
      </c>
      <c r="C1200" s="292">
        <v>0</v>
      </c>
      <c r="D1200" s="292">
        <f t="shared" si="162"/>
        <v>0</v>
      </c>
      <c r="E1200" s="293"/>
      <c r="F1200" s="294">
        <v>0</v>
      </c>
    </row>
    <row r="1201" s="254" customFormat="1" ht="20.1" customHeight="1" spans="1:6">
      <c r="A1201" s="274">
        <v>2240699</v>
      </c>
      <c r="B1201" s="291" t="s">
        <v>1018</v>
      </c>
      <c r="C1201" s="292">
        <v>0</v>
      </c>
      <c r="D1201" s="292">
        <f t="shared" si="162"/>
        <v>0</v>
      </c>
      <c r="E1201" s="293"/>
      <c r="F1201" s="294">
        <v>0</v>
      </c>
    </row>
    <row r="1202" s="254" customFormat="1" ht="20.1" customHeight="1" spans="1:6">
      <c r="A1202" s="274">
        <v>22407</v>
      </c>
      <c r="B1202" s="287" t="s">
        <v>1019</v>
      </c>
      <c r="C1202" s="288">
        <f>SUM(C1203:C1205)</f>
        <v>241</v>
      </c>
      <c r="D1202" s="288">
        <f>SUM(D1203:D1205)</f>
        <v>0</v>
      </c>
      <c r="E1202" s="289">
        <f t="shared" si="161"/>
        <v>0</v>
      </c>
      <c r="F1202" s="290">
        <v>241</v>
      </c>
    </row>
    <row r="1203" s="254" customFormat="1" ht="20.1" customHeight="1" spans="1:6">
      <c r="A1203" s="274">
        <v>2240703</v>
      </c>
      <c r="B1203" s="291" t="s">
        <v>1020</v>
      </c>
      <c r="C1203" s="292">
        <v>241</v>
      </c>
      <c r="D1203" s="292">
        <f t="shared" ref="D1203:D1205" si="163">F1203-C1203</f>
        <v>0</v>
      </c>
      <c r="E1203" s="293">
        <f t="shared" si="161"/>
        <v>0</v>
      </c>
      <c r="F1203" s="294">
        <v>241</v>
      </c>
    </row>
    <row r="1204" s="254" customFormat="1" ht="20.1" customHeight="1" spans="1:6">
      <c r="A1204" s="274">
        <v>2240704</v>
      </c>
      <c r="B1204" s="291" t="s">
        <v>1021</v>
      </c>
      <c r="C1204" s="292">
        <v>0</v>
      </c>
      <c r="D1204" s="292">
        <f t="shared" si="163"/>
        <v>0</v>
      </c>
      <c r="E1204" s="293"/>
      <c r="F1204" s="294">
        <v>0</v>
      </c>
    </row>
    <row r="1205" s="254" customFormat="1" ht="20.1" customHeight="1" spans="1:6">
      <c r="A1205" s="274">
        <v>2240799</v>
      </c>
      <c r="B1205" s="291" t="s">
        <v>1022</v>
      </c>
      <c r="C1205" s="292"/>
      <c r="D1205" s="292">
        <f t="shared" si="163"/>
        <v>0</v>
      </c>
      <c r="E1205" s="293"/>
      <c r="F1205" s="294"/>
    </row>
    <row r="1206" s="257" customFormat="1" ht="20.1" customHeight="1" spans="1:6">
      <c r="A1206" s="274">
        <v>22499</v>
      </c>
      <c r="B1206" s="287" t="s">
        <v>1023</v>
      </c>
      <c r="C1206" s="288">
        <f>SUM(C1207)</f>
        <v>0</v>
      </c>
      <c r="D1206" s="288">
        <f>SUM(D1207)</f>
        <v>0</v>
      </c>
      <c r="E1206" s="289"/>
      <c r="F1206" s="290">
        <v>0</v>
      </c>
    </row>
    <row r="1207" s="254" customFormat="1" ht="20.1" customHeight="1" spans="1:6">
      <c r="A1207" s="274">
        <v>2249999</v>
      </c>
      <c r="B1207" s="291" t="s">
        <v>1024</v>
      </c>
      <c r="C1207" s="292">
        <v>0</v>
      </c>
      <c r="D1207" s="292">
        <f t="shared" ref="D1207:D1212" si="164">F1207-C1207</f>
        <v>0</v>
      </c>
      <c r="E1207" s="293"/>
      <c r="F1207" s="294">
        <v>0</v>
      </c>
    </row>
    <row r="1208" s="254" customFormat="1" ht="20.1" customHeight="1" spans="1:6">
      <c r="A1208" s="274">
        <v>229</v>
      </c>
      <c r="B1208" s="283" t="s">
        <v>1025</v>
      </c>
      <c r="C1208" s="284">
        <f>SUM(C1209,C1211)</f>
        <v>160</v>
      </c>
      <c r="D1208" s="284">
        <f>SUM(D1209,D1211)</f>
        <v>0</v>
      </c>
      <c r="E1208" s="285"/>
      <c r="F1208" s="296">
        <v>160</v>
      </c>
    </row>
    <row r="1209" s="254" customFormat="1" ht="20.1" customHeight="1" spans="1:6">
      <c r="A1209" s="274">
        <v>22902</v>
      </c>
      <c r="B1209" s="287" t="s">
        <v>1026</v>
      </c>
      <c r="C1209" s="288">
        <v>0</v>
      </c>
      <c r="D1209" s="288">
        <f t="shared" si="164"/>
        <v>0</v>
      </c>
      <c r="E1209" s="289"/>
      <c r="F1209" s="290">
        <v>0</v>
      </c>
    </row>
    <row r="1210" s="254" customFormat="1" ht="20.1" customHeight="1" spans="1:6">
      <c r="A1210" s="274">
        <v>2290201</v>
      </c>
      <c r="B1210" s="291" t="s">
        <v>1026</v>
      </c>
      <c r="C1210" s="292">
        <v>0</v>
      </c>
      <c r="D1210" s="292">
        <f t="shared" si="164"/>
        <v>0</v>
      </c>
      <c r="E1210" s="293"/>
      <c r="F1210" s="294">
        <v>0</v>
      </c>
    </row>
    <row r="1211" s="254" customFormat="1" ht="20.1" customHeight="1" spans="1:6">
      <c r="A1211" s="274">
        <v>22999</v>
      </c>
      <c r="B1211" s="287" t="s">
        <v>892</v>
      </c>
      <c r="C1211" s="288">
        <v>160</v>
      </c>
      <c r="D1211" s="288">
        <f t="shared" si="164"/>
        <v>0</v>
      </c>
      <c r="E1211" s="289"/>
      <c r="F1211" s="290">
        <v>160</v>
      </c>
    </row>
    <row r="1212" s="254" customFormat="1" ht="20.1" customHeight="1" spans="1:6">
      <c r="A1212" s="274">
        <v>2299999</v>
      </c>
      <c r="B1212" s="291" t="s">
        <v>257</v>
      </c>
      <c r="C1212" s="292">
        <v>160</v>
      </c>
      <c r="D1212" s="292">
        <f t="shared" si="164"/>
        <v>0</v>
      </c>
      <c r="E1212" s="293">
        <f>D1212/C1212</f>
        <v>0</v>
      </c>
      <c r="F1212" s="294">
        <v>160</v>
      </c>
    </row>
    <row r="1213" s="254" customFormat="1" ht="20.1" customHeight="1" spans="1:6">
      <c r="A1213" s="274">
        <v>232</v>
      </c>
      <c r="B1213" s="283" t="s">
        <v>1027</v>
      </c>
      <c r="C1213" s="284">
        <f>C1214</f>
        <v>2323</v>
      </c>
      <c r="D1213" s="284">
        <f>D1214</f>
        <v>0</v>
      </c>
      <c r="E1213" s="285">
        <f t="shared" ref="E1213:E1218" si="165">D1213/C1213</f>
        <v>0</v>
      </c>
      <c r="F1213" s="296">
        <v>2323</v>
      </c>
    </row>
    <row r="1214" s="254" customFormat="1" ht="20.1" customHeight="1" spans="1:6">
      <c r="A1214" s="274">
        <v>23203</v>
      </c>
      <c r="B1214" s="287" t="s">
        <v>1028</v>
      </c>
      <c r="C1214" s="288">
        <f>SUM(C1215:C1218)</f>
        <v>2323</v>
      </c>
      <c r="D1214" s="288">
        <f>SUM(D1215:D1218)</f>
        <v>0</v>
      </c>
      <c r="E1214" s="289">
        <f t="shared" si="165"/>
        <v>0</v>
      </c>
      <c r="F1214" s="290">
        <v>2323</v>
      </c>
    </row>
    <row r="1215" s="254" customFormat="1" ht="20.1" customHeight="1" spans="1:6">
      <c r="A1215" s="274">
        <v>2320301</v>
      </c>
      <c r="B1215" s="291" t="s">
        <v>1029</v>
      </c>
      <c r="C1215" s="292">
        <v>2323</v>
      </c>
      <c r="D1215" s="292">
        <f t="shared" ref="D1215:D1218" si="166">F1215-C1215</f>
        <v>0</v>
      </c>
      <c r="E1215" s="293">
        <f t="shared" si="165"/>
        <v>0</v>
      </c>
      <c r="F1215" s="294">
        <v>2323</v>
      </c>
    </row>
    <row r="1216" s="254" customFormat="1" ht="20.1" customHeight="1" spans="1:6">
      <c r="A1216" s="274">
        <v>2320302</v>
      </c>
      <c r="B1216" s="291" t="s">
        <v>1030</v>
      </c>
      <c r="C1216" s="292">
        <v>0</v>
      </c>
      <c r="D1216" s="292">
        <f t="shared" si="166"/>
        <v>0</v>
      </c>
      <c r="E1216" s="293"/>
      <c r="F1216" s="294">
        <v>0</v>
      </c>
    </row>
    <row r="1217" s="254" customFormat="1" ht="20.1" customHeight="1" spans="1:6">
      <c r="A1217" s="274">
        <v>2320303</v>
      </c>
      <c r="B1217" s="291" t="s">
        <v>1031</v>
      </c>
      <c r="C1217" s="292">
        <v>0</v>
      </c>
      <c r="D1217" s="292">
        <f t="shared" si="166"/>
        <v>0</v>
      </c>
      <c r="E1217" s="293"/>
      <c r="F1217" s="294">
        <v>0</v>
      </c>
    </row>
    <row r="1218" s="254" customFormat="1" ht="20.1" customHeight="1" spans="1:6">
      <c r="A1218" s="274">
        <v>2320399</v>
      </c>
      <c r="B1218" s="291" t="s">
        <v>1032</v>
      </c>
      <c r="C1218" s="292">
        <v>0</v>
      </c>
      <c r="D1218" s="292">
        <f t="shared" si="166"/>
        <v>0</v>
      </c>
      <c r="E1218" s="293"/>
      <c r="F1218" s="294">
        <v>0</v>
      </c>
    </row>
    <row r="1219" s="254" customFormat="1" ht="20.1" customHeight="1" spans="1:6">
      <c r="A1219" s="274">
        <v>233</v>
      </c>
      <c r="B1219" s="283" t="s">
        <v>1033</v>
      </c>
      <c r="C1219" s="284">
        <f>SUM(C1220)</f>
        <v>20</v>
      </c>
      <c r="D1219" s="284">
        <f>SUM(D1220)</f>
        <v>0</v>
      </c>
      <c r="E1219" s="285">
        <f t="shared" ref="E1219:E1221" si="167">D1219/C1219</f>
        <v>0</v>
      </c>
      <c r="F1219" s="296">
        <v>20</v>
      </c>
    </row>
    <row r="1220" s="254" customFormat="1" ht="20.1" customHeight="1" spans="1:6">
      <c r="A1220" s="274">
        <v>2330301</v>
      </c>
      <c r="B1220" s="291" t="s">
        <v>1034</v>
      </c>
      <c r="C1220" s="292">
        <v>20</v>
      </c>
      <c r="D1220" s="292">
        <f>F1220-C1220</f>
        <v>0</v>
      </c>
      <c r="E1220" s="293">
        <f t="shared" si="167"/>
        <v>0</v>
      </c>
      <c r="F1220" s="294">
        <v>20</v>
      </c>
    </row>
    <row r="1221" s="254" customFormat="1" ht="20.1" customHeight="1" spans="1:6">
      <c r="A1221" s="274"/>
      <c r="B1221" s="283" t="s">
        <v>1035</v>
      </c>
      <c r="C1221" s="284">
        <f>SUM(C6,C253,C293,C294,C302,C354,C410,C466,C593,C676,C748,C771,C874,C926,C990,C1010,C1040,C1050,C1095,C1114,C1158,C1208,C1213,C1219)</f>
        <v>402110</v>
      </c>
      <c r="D1221" s="284">
        <f>SUM(D6,D253,D293,D294,D302,D354,D410,D466,D593,D676,D748,D771,D874,D926,D990,D1010,D1040,D1050,D1095,D1114,D1158,D1208,D1213,D1219)</f>
        <v>10632</v>
      </c>
      <c r="E1221" s="285">
        <f t="shared" si="167"/>
        <v>0.0264405262241675</v>
      </c>
      <c r="F1221" s="296">
        <f>SUM(F6,F253,F293,F294,F302,F354,F410,F466,F593,F676,F748,F771,F874,F926,F990,F1010,F1040,F1050,F1095,F1114,F1158,F1208,F1213,F1219)</f>
        <v>412742</v>
      </c>
    </row>
    <row r="1222" s="254" customFormat="1" spans="1:239">
      <c r="A1222" s="262"/>
      <c r="C1222" s="258"/>
      <c r="D1222" s="259"/>
      <c r="E1222" s="260"/>
      <c r="F1222" s="261"/>
      <c r="HS1222" s="1"/>
      <c r="HT1222" s="1"/>
      <c r="HU1222" s="1"/>
      <c r="HV1222" s="1"/>
      <c r="HW1222" s="1"/>
      <c r="HX1222" s="1"/>
      <c r="HY1222" s="1"/>
      <c r="HZ1222" s="1"/>
      <c r="IA1222" s="1"/>
      <c r="IB1222" s="1"/>
      <c r="IC1222" s="1"/>
      <c r="ID1222" s="1"/>
      <c r="IE1222" s="1"/>
    </row>
    <row r="1223" s="254" customFormat="1" spans="1:239">
      <c r="A1223" s="262"/>
      <c r="D1223" s="259"/>
      <c r="E1223" s="260"/>
      <c r="F1223" s="302"/>
      <c r="HS1223" s="1"/>
      <c r="HT1223" s="1"/>
      <c r="HU1223" s="1"/>
      <c r="HV1223" s="1"/>
      <c r="HW1223" s="1"/>
      <c r="HX1223" s="1"/>
      <c r="HY1223" s="1"/>
      <c r="HZ1223" s="1"/>
      <c r="IA1223" s="1"/>
      <c r="IB1223" s="1"/>
      <c r="IC1223" s="1"/>
      <c r="ID1223" s="1"/>
      <c r="IE1223" s="1"/>
    </row>
    <row r="1224" s="254" customFormat="1" spans="1:239">
      <c r="A1224" s="262"/>
      <c r="C1224" s="258"/>
      <c r="D1224" s="259"/>
      <c r="E1224" s="260"/>
      <c r="F1224" s="261"/>
      <c r="HS1224" s="1"/>
      <c r="HT1224" s="1"/>
      <c r="HU1224" s="1"/>
      <c r="HV1224" s="1"/>
      <c r="HW1224" s="1"/>
      <c r="HX1224" s="1"/>
      <c r="HY1224" s="1"/>
      <c r="HZ1224" s="1"/>
      <c r="IA1224" s="1"/>
      <c r="IB1224" s="1"/>
      <c r="IC1224" s="1"/>
      <c r="ID1224" s="1"/>
      <c r="IE1224" s="1"/>
    </row>
  </sheetData>
  <autoFilter ref="B4:F1221">
    <extLst/>
  </autoFilter>
  <mergeCells count="7">
    <mergeCell ref="B2:E2"/>
    <mergeCell ref="D3:E3"/>
    <mergeCell ref="D4:E4"/>
    <mergeCell ref="A4:A5"/>
    <mergeCell ref="B4:B5"/>
    <mergeCell ref="C4:C5"/>
    <mergeCell ref="F4:F5"/>
  </mergeCells>
  <pageMargins left="0.75" right="0.75" top="1" bottom="1" header="0.5" footer="0.5"/>
  <pageSetup paperSize="9" scale="7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269"/>
  <sheetViews>
    <sheetView topLeftCell="B1" workbookViewId="0">
      <selection activeCell="N261" sqref="N261"/>
    </sheetView>
  </sheetViews>
  <sheetFormatPr defaultColWidth="10" defaultRowHeight="15.6"/>
  <cols>
    <col min="1" max="1" width="24.6296296296296" style="182" hidden="1" customWidth="1"/>
    <col min="2" max="2" width="39.4444444444444" style="1" customWidth="1"/>
    <col min="3" max="3" width="9.33333333333333" style="1" customWidth="1"/>
    <col min="4" max="4" width="8.55555555555556" style="1" customWidth="1"/>
    <col min="5" max="5" width="8.77777777777778" style="183" customWidth="1"/>
    <col min="6" max="6" width="12.7777777777778" style="1" customWidth="1"/>
    <col min="7" max="7" width="12.7777777777778" style="184" hidden="1" customWidth="1"/>
    <col min="8" max="8" width="56.1111111111111" style="1" customWidth="1"/>
    <col min="9" max="9" width="9.33333333333333" style="1" customWidth="1"/>
    <col min="10" max="10" width="7.33333333333333" style="1" customWidth="1"/>
    <col min="11" max="11" width="9.88888888888889" style="183" customWidth="1"/>
    <col min="12" max="12" width="13.8888888888889" style="1" customWidth="1"/>
    <col min="13" max="16378" width="10" style="1"/>
  </cols>
  <sheetData>
    <row r="1" s="1" customFormat="1" ht="17.4" spans="1:11">
      <c r="A1" s="180"/>
      <c r="B1" s="185" t="s">
        <v>1036</v>
      </c>
      <c r="E1" s="183"/>
      <c r="G1" s="184"/>
      <c r="K1" s="183"/>
    </row>
    <row r="2" s="1" customFormat="1" ht="48" customHeight="1" spans="1:11">
      <c r="A2" s="180"/>
      <c r="B2" s="152" t="s">
        <v>1037</v>
      </c>
      <c r="C2" s="152"/>
      <c r="D2" s="152"/>
      <c r="E2" s="186"/>
      <c r="F2" s="152"/>
      <c r="G2" s="187"/>
      <c r="H2" s="152"/>
      <c r="I2" s="152"/>
      <c r="J2" s="152"/>
      <c r="K2" s="186"/>
    </row>
    <row r="3" s="1" customFormat="1" ht="18" customHeight="1" spans="1:12">
      <c r="A3" s="180"/>
      <c r="B3" s="188"/>
      <c r="C3" s="188"/>
      <c r="D3" s="188"/>
      <c r="E3" s="189"/>
      <c r="F3" s="188"/>
      <c r="G3" s="190"/>
      <c r="J3" s="232" t="s">
        <v>2</v>
      </c>
      <c r="K3" s="233"/>
      <c r="L3" s="232"/>
    </row>
    <row r="4" s="1" customFormat="1" ht="17.4" spans="1:12">
      <c r="A4" s="191"/>
      <c r="B4" s="192" t="s">
        <v>1038</v>
      </c>
      <c r="C4" s="192"/>
      <c r="D4" s="192"/>
      <c r="E4" s="193"/>
      <c r="F4" s="192"/>
      <c r="G4" s="194"/>
      <c r="H4" s="195" t="s">
        <v>1039</v>
      </c>
      <c r="I4" s="192"/>
      <c r="J4" s="192"/>
      <c r="K4" s="193"/>
      <c r="L4" s="192"/>
    </row>
    <row r="5" s="1" customFormat="1" ht="36" customHeight="1" spans="1:12">
      <c r="A5" s="196" t="s">
        <v>91</v>
      </c>
      <c r="B5" s="197" t="s">
        <v>1040</v>
      </c>
      <c r="C5" s="198" t="s">
        <v>1041</v>
      </c>
      <c r="D5" s="199" t="s">
        <v>1042</v>
      </c>
      <c r="E5" s="200"/>
      <c r="F5" s="201" t="s">
        <v>8</v>
      </c>
      <c r="G5" s="196" t="s">
        <v>91</v>
      </c>
      <c r="H5" s="202" t="s">
        <v>1040</v>
      </c>
      <c r="I5" s="30" t="s">
        <v>1041</v>
      </c>
      <c r="J5" s="30" t="s">
        <v>1042</v>
      </c>
      <c r="K5" s="234"/>
      <c r="L5" s="35" t="s">
        <v>8</v>
      </c>
    </row>
    <row r="6" s="180" customFormat="1" ht="24" customHeight="1" spans="1:12">
      <c r="A6" s="196"/>
      <c r="B6" s="197"/>
      <c r="C6" s="198"/>
      <c r="D6" s="203" t="s">
        <v>10</v>
      </c>
      <c r="E6" s="204" t="s">
        <v>11</v>
      </c>
      <c r="F6" s="35"/>
      <c r="G6" s="196"/>
      <c r="H6" s="202"/>
      <c r="I6" s="30"/>
      <c r="J6" s="203" t="s">
        <v>10</v>
      </c>
      <c r="K6" s="204" t="s">
        <v>11</v>
      </c>
      <c r="L6" s="35"/>
    </row>
    <row r="7" s="1" customFormat="1" ht="24" customHeight="1" spans="1:12">
      <c r="A7" s="191">
        <v>1030147</v>
      </c>
      <c r="B7" s="205" t="s">
        <v>1043</v>
      </c>
      <c r="C7" s="206">
        <v>0</v>
      </c>
      <c r="D7" s="207"/>
      <c r="E7" s="208"/>
      <c r="F7" s="209"/>
      <c r="G7" s="210">
        <v>206</v>
      </c>
      <c r="H7" s="211" t="s">
        <v>1044</v>
      </c>
      <c r="I7" s="227">
        <f t="shared" ref="I7:L7" si="0">I8</f>
        <v>0</v>
      </c>
      <c r="J7" s="227">
        <f t="shared" si="0"/>
        <v>0</v>
      </c>
      <c r="K7" s="208"/>
      <c r="L7" s="227">
        <f t="shared" si="0"/>
        <v>0</v>
      </c>
    </row>
    <row r="8" s="1" customFormat="1" ht="16" customHeight="1" spans="1:12">
      <c r="A8" s="191">
        <v>1030148</v>
      </c>
      <c r="B8" s="205" t="s">
        <v>1045</v>
      </c>
      <c r="C8" s="212">
        <f t="shared" ref="C8:F8" si="1">SUM(C9:C13)</f>
        <v>18395</v>
      </c>
      <c r="D8" s="212">
        <f t="shared" si="1"/>
        <v>-6395</v>
      </c>
      <c r="E8" s="213">
        <f>D8/C8</f>
        <v>-0.347648817613482</v>
      </c>
      <c r="F8" s="212">
        <f t="shared" si="1"/>
        <v>12000</v>
      </c>
      <c r="G8" s="214">
        <v>20610</v>
      </c>
      <c r="H8" s="215" t="s">
        <v>1046</v>
      </c>
      <c r="I8" s="227">
        <f>SUM(I9:I14)</f>
        <v>0</v>
      </c>
      <c r="J8" s="227">
        <f>L8-I8</f>
        <v>0</v>
      </c>
      <c r="K8" s="208"/>
      <c r="L8" s="227"/>
    </row>
    <row r="9" s="1" customFormat="1" spans="1:12">
      <c r="A9" s="191">
        <v>103014801</v>
      </c>
      <c r="B9" s="216" t="s">
        <v>1047</v>
      </c>
      <c r="C9" s="206">
        <v>18395</v>
      </c>
      <c r="D9" s="207">
        <f>F9-C9</f>
        <v>-5849</v>
      </c>
      <c r="E9" s="213">
        <f>D9/C9</f>
        <v>-0.317966838814895</v>
      </c>
      <c r="F9" s="209">
        <v>12546</v>
      </c>
      <c r="G9" s="210">
        <v>2061001</v>
      </c>
      <c r="H9" s="215" t="s">
        <v>1048</v>
      </c>
      <c r="I9" s="227"/>
      <c r="J9" s="227">
        <f t="shared" ref="J9:J14" si="2">L9-I9</f>
        <v>0</v>
      </c>
      <c r="K9" s="208"/>
      <c r="L9" s="227"/>
    </row>
    <row r="10" s="1" customFormat="1" spans="1:12">
      <c r="A10" s="191">
        <v>103014802</v>
      </c>
      <c r="B10" s="216" t="s">
        <v>1049</v>
      </c>
      <c r="C10" s="206">
        <v>0</v>
      </c>
      <c r="D10" s="207">
        <f>F10-C10</f>
        <v>287</v>
      </c>
      <c r="E10" s="213"/>
      <c r="F10" s="209">
        <v>287</v>
      </c>
      <c r="G10" s="210">
        <v>2061002</v>
      </c>
      <c r="H10" s="215" t="s">
        <v>1050</v>
      </c>
      <c r="I10" s="227"/>
      <c r="J10" s="227">
        <f t="shared" si="2"/>
        <v>0</v>
      </c>
      <c r="K10" s="208"/>
      <c r="L10" s="227"/>
    </row>
    <row r="11" s="1" customFormat="1" spans="1:12">
      <c r="A11" s="191">
        <v>103014803</v>
      </c>
      <c r="B11" s="216" t="s">
        <v>1051</v>
      </c>
      <c r="C11" s="206">
        <v>0</v>
      </c>
      <c r="D11" s="207">
        <f t="shared" ref="D10:D17" si="3">F11-C11</f>
        <v>131</v>
      </c>
      <c r="E11" s="213"/>
      <c r="F11" s="209">
        <v>131</v>
      </c>
      <c r="G11" s="210">
        <v>2061003</v>
      </c>
      <c r="H11" s="215" t="s">
        <v>1052</v>
      </c>
      <c r="I11" s="227"/>
      <c r="J11" s="227">
        <f t="shared" si="2"/>
        <v>0</v>
      </c>
      <c r="K11" s="208"/>
      <c r="L11" s="227"/>
    </row>
    <row r="12" s="1" customFormat="1" spans="1:12">
      <c r="A12" s="191">
        <v>103014898</v>
      </c>
      <c r="B12" s="216" t="s">
        <v>1053</v>
      </c>
      <c r="C12" s="206">
        <v>0</v>
      </c>
      <c r="D12" s="207">
        <f t="shared" si="3"/>
        <v>-973</v>
      </c>
      <c r="E12" s="213"/>
      <c r="F12" s="209">
        <v>-973</v>
      </c>
      <c r="G12" s="210">
        <v>2061004</v>
      </c>
      <c r="H12" s="215" t="s">
        <v>1054</v>
      </c>
      <c r="I12" s="227"/>
      <c r="J12" s="227">
        <f t="shared" si="2"/>
        <v>0</v>
      </c>
      <c r="K12" s="208"/>
      <c r="L12" s="227"/>
    </row>
    <row r="13" s="1" customFormat="1" spans="1:12">
      <c r="A13" s="191">
        <v>103014899</v>
      </c>
      <c r="B13" s="216" t="s">
        <v>1055</v>
      </c>
      <c r="C13" s="206">
        <v>0</v>
      </c>
      <c r="D13" s="207">
        <f t="shared" si="3"/>
        <v>9</v>
      </c>
      <c r="E13" s="213"/>
      <c r="F13" s="209">
        <v>9</v>
      </c>
      <c r="G13" s="210">
        <v>2061005</v>
      </c>
      <c r="H13" s="215" t="s">
        <v>1056</v>
      </c>
      <c r="I13" s="227"/>
      <c r="J13" s="227">
        <f t="shared" si="2"/>
        <v>0</v>
      </c>
      <c r="K13" s="208"/>
      <c r="L13" s="227"/>
    </row>
    <row r="14" s="1" customFormat="1" spans="1:12">
      <c r="A14" s="191">
        <v>1030149</v>
      </c>
      <c r="B14" s="205" t="s">
        <v>1057</v>
      </c>
      <c r="C14" s="206"/>
      <c r="D14" s="207">
        <f t="shared" si="3"/>
        <v>0</v>
      </c>
      <c r="E14" s="213"/>
      <c r="F14" s="209"/>
      <c r="G14" s="217">
        <v>2061099</v>
      </c>
      <c r="H14" s="215" t="s">
        <v>1058</v>
      </c>
      <c r="I14" s="227"/>
      <c r="J14" s="227">
        <f t="shared" si="2"/>
        <v>0</v>
      </c>
      <c r="K14" s="208"/>
      <c r="L14" s="227"/>
    </row>
    <row r="15" s="181" customFormat="1" spans="1:12">
      <c r="A15" s="191">
        <v>1030150</v>
      </c>
      <c r="B15" s="205" t="s">
        <v>1059</v>
      </c>
      <c r="C15" s="218"/>
      <c r="D15" s="207">
        <f t="shared" si="3"/>
        <v>0</v>
      </c>
      <c r="E15" s="213"/>
      <c r="F15" s="219"/>
      <c r="G15" s="217">
        <v>207</v>
      </c>
      <c r="H15" s="211" t="s">
        <v>1060</v>
      </c>
      <c r="I15" s="212">
        <f t="shared" ref="I15:L15" si="4">I16+I22+I28</f>
        <v>8</v>
      </c>
      <c r="J15" s="212">
        <f t="shared" si="4"/>
        <v>0</v>
      </c>
      <c r="K15" s="208">
        <f>J15/I15</f>
        <v>0</v>
      </c>
      <c r="L15" s="212">
        <f t="shared" si="4"/>
        <v>8</v>
      </c>
    </row>
    <row r="16" s="1" customFormat="1" spans="1:12">
      <c r="A16" s="191">
        <v>1030152</v>
      </c>
      <c r="B16" s="205" t="s">
        <v>1061</v>
      </c>
      <c r="C16" s="206"/>
      <c r="D16" s="207">
        <f t="shared" si="3"/>
        <v>0</v>
      </c>
      <c r="E16" s="213"/>
      <c r="F16" s="209"/>
      <c r="G16" s="217">
        <v>20707</v>
      </c>
      <c r="H16" s="215" t="s">
        <v>1062</v>
      </c>
      <c r="I16" s="227">
        <f>SUM(I17:I21)</f>
        <v>0</v>
      </c>
      <c r="J16" s="227">
        <f>L16-I16</f>
        <v>0</v>
      </c>
      <c r="K16" s="208"/>
      <c r="L16" s="227"/>
    </row>
    <row r="17" s="1" customFormat="1" spans="1:12">
      <c r="A17" s="191">
        <v>1030153</v>
      </c>
      <c r="B17" s="205" t="s">
        <v>1063</v>
      </c>
      <c r="C17" s="206"/>
      <c r="D17" s="207">
        <f t="shared" si="3"/>
        <v>0</v>
      </c>
      <c r="E17" s="213"/>
      <c r="F17" s="209"/>
      <c r="G17" s="217">
        <v>2070701</v>
      </c>
      <c r="H17" s="215" t="s">
        <v>1064</v>
      </c>
      <c r="I17" s="227"/>
      <c r="J17" s="227">
        <f t="shared" ref="J17:J41" si="5">L17-I17</f>
        <v>0</v>
      </c>
      <c r="K17" s="208"/>
      <c r="L17" s="227"/>
    </row>
    <row r="18" s="1" customFormat="1" spans="1:12">
      <c r="A18" s="191">
        <v>1030154</v>
      </c>
      <c r="B18" s="205" t="s">
        <v>1065</v>
      </c>
      <c r="C18" s="206"/>
      <c r="D18" s="207">
        <f t="shared" ref="D18:D26" si="6">F18-C18</f>
        <v>0</v>
      </c>
      <c r="E18" s="213"/>
      <c r="F18" s="209"/>
      <c r="G18" s="217">
        <v>2070702</v>
      </c>
      <c r="H18" s="215" t="s">
        <v>1066</v>
      </c>
      <c r="I18" s="227"/>
      <c r="J18" s="227">
        <f t="shared" si="5"/>
        <v>0</v>
      </c>
      <c r="K18" s="208"/>
      <c r="L18" s="227"/>
    </row>
    <row r="19" s="1" customFormat="1" spans="1:12">
      <c r="A19" s="191">
        <v>1030155</v>
      </c>
      <c r="B19" s="205" t="s">
        <v>1067</v>
      </c>
      <c r="C19" s="220">
        <f t="shared" ref="C19:F19" si="7">SUM(C20:C21)</f>
        <v>207</v>
      </c>
      <c r="D19" s="220">
        <f t="shared" si="7"/>
        <v>0</v>
      </c>
      <c r="E19" s="213">
        <f>D19/C19</f>
        <v>0</v>
      </c>
      <c r="F19" s="220">
        <f t="shared" si="7"/>
        <v>207</v>
      </c>
      <c r="G19" s="217">
        <v>2070703</v>
      </c>
      <c r="H19" s="215" t="s">
        <v>1068</v>
      </c>
      <c r="I19" s="227"/>
      <c r="J19" s="227">
        <f t="shared" si="5"/>
        <v>0</v>
      </c>
      <c r="K19" s="208"/>
      <c r="L19" s="227"/>
    </row>
    <row r="20" s="1" customFormat="1" spans="1:12">
      <c r="A20" s="191">
        <v>103015501</v>
      </c>
      <c r="B20" s="216" t="s">
        <v>1069</v>
      </c>
      <c r="C20" s="221">
        <v>100</v>
      </c>
      <c r="D20" s="222">
        <f t="shared" si="6"/>
        <v>0</v>
      </c>
      <c r="E20" s="213">
        <f>D20/C20</f>
        <v>0</v>
      </c>
      <c r="F20" s="222">
        <v>100</v>
      </c>
      <c r="G20" s="217">
        <v>2070704</v>
      </c>
      <c r="H20" s="215" t="s">
        <v>1070</v>
      </c>
      <c r="I20" s="227"/>
      <c r="J20" s="227">
        <f t="shared" si="5"/>
        <v>0</v>
      </c>
      <c r="K20" s="208"/>
      <c r="L20" s="227"/>
    </row>
    <row r="21" s="1" customFormat="1" spans="1:12">
      <c r="A21" s="191">
        <v>103015502</v>
      </c>
      <c r="B21" s="216" t="s">
        <v>1071</v>
      </c>
      <c r="C21" s="221">
        <v>107</v>
      </c>
      <c r="D21" s="222">
        <f t="shared" si="6"/>
        <v>0</v>
      </c>
      <c r="E21" s="213">
        <f>D21/C21</f>
        <v>0</v>
      </c>
      <c r="F21" s="223">
        <v>107</v>
      </c>
      <c r="G21" s="217">
        <v>2070799</v>
      </c>
      <c r="H21" s="215" t="s">
        <v>1072</v>
      </c>
      <c r="I21" s="227">
        <v>0</v>
      </c>
      <c r="J21" s="227">
        <f t="shared" si="5"/>
        <v>0</v>
      </c>
      <c r="K21" s="208"/>
      <c r="L21" s="227"/>
    </row>
    <row r="22" s="1" customFormat="1" spans="1:12">
      <c r="A22" s="191">
        <v>1030156</v>
      </c>
      <c r="B22" s="205" t="s">
        <v>1073</v>
      </c>
      <c r="C22" s="218">
        <v>4812</v>
      </c>
      <c r="D22" s="222">
        <f t="shared" si="6"/>
        <v>0</v>
      </c>
      <c r="E22" s="213">
        <f>D22/C22</f>
        <v>0</v>
      </c>
      <c r="F22" s="224">
        <v>4812</v>
      </c>
      <c r="G22" s="225">
        <v>20709</v>
      </c>
      <c r="H22" s="215" t="s">
        <v>1074</v>
      </c>
      <c r="I22" s="227">
        <f>SUM(I23:I27)</f>
        <v>8</v>
      </c>
      <c r="J22" s="227">
        <f t="shared" si="5"/>
        <v>0</v>
      </c>
      <c r="K22" s="208">
        <f>J22/I22</f>
        <v>0</v>
      </c>
      <c r="L22" s="227">
        <f>SUM(L23:L27)</f>
        <v>8</v>
      </c>
    </row>
    <row r="23" s="1" customFormat="1" spans="1:12">
      <c r="A23" s="191">
        <v>1030157</v>
      </c>
      <c r="B23" s="205" t="s">
        <v>1075</v>
      </c>
      <c r="C23" s="206"/>
      <c r="D23" s="222">
        <f t="shared" si="6"/>
        <v>0</v>
      </c>
      <c r="E23" s="213"/>
      <c r="F23" s="209"/>
      <c r="G23" s="217">
        <v>2070901</v>
      </c>
      <c r="H23" s="215" t="s">
        <v>1076</v>
      </c>
      <c r="I23" s="227"/>
      <c r="J23" s="227">
        <f t="shared" si="5"/>
        <v>0</v>
      </c>
      <c r="K23" s="208"/>
      <c r="L23" s="227"/>
    </row>
    <row r="24" s="1" customFormat="1" spans="1:12">
      <c r="A24" s="226">
        <v>1030158</v>
      </c>
      <c r="B24" s="205" t="s">
        <v>1077</v>
      </c>
      <c r="C24" s="227">
        <f>SUM(C25:C27)</f>
        <v>0</v>
      </c>
      <c r="D24" s="207">
        <f t="shared" si="6"/>
        <v>0</v>
      </c>
      <c r="E24" s="213"/>
      <c r="F24" s="209"/>
      <c r="G24" s="217">
        <v>2070902</v>
      </c>
      <c r="H24" s="215" t="s">
        <v>1078</v>
      </c>
      <c r="I24" s="227"/>
      <c r="J24" s="227">
        <f t="shared" si="5"/>
        <v>0</v>
      </c>
      <c r="K24" s="208"/>
      <c r="L24" s="227"/>
    </row>
    <row r="25" s="1" customFormat="1" spans="1:12">
      <c r="A25" s="191">
        <v>103015801</v>
      </c>
      <c r="B25" s="216" t="s">
        <v>1079</v>
      </c>
      <c r="C25" s="206"/>
      <c r="D25" s="222">
        <f t="shared" si="6"/>
        <v>0</v>
      </c>
      <c r="E25" s="213"/>
      <c r="F25" s="209"/>
      <c r="G25" s="217">
        <v>2070903</v>
      </c>
      <c r="H25" s="215" t="s">
        <v>1080</v>
      </c>
      <c r="I25" s="227"/>
      <c r="J25" s="227">
        <f t="shared" si="5"/>
        <v>0</v>
      </c>
      <c r="K25" s="208"/>
      <c r="L25" s="227"/>
    </row>
    <row r="26" s="1" customFormat="1" spans="1:12">
      <c r="A26" s="191">
        <v>103015803</v>
      </c>
      <c r="B26" s="216" t="s">
        <v>1081</v>
      </c>
      <c r="C26" s="206"/>
      <c r="D26" s="222">
        <f t="shared" si="6"/>
        <v>0</v>
      </c>
      <c r="E26" s="213"/>
      <c r="F26" s="209"/>
      <c r="G26" s="217">
        <v>2070904</v>
      </c>
      <c r="H26" s="215" t="s">
        <v>1082</v>
      </c>
      <c r="I26" s="227">
        <v>8</v>
      </c>
      <c r="J26" s="227">
        <f t="shared" si="5"/>
        <v>0</v>
      </c>
      <c r="K26" s="208">
        <f>J26/I26</f>
        <v>0</v>
      </c>
      <c r="L26" s="227">
        <v>8</v>
      </c>
    </row>
    <row r="27" s="1" customFormat="1" spans="1:12">
      <c r="A27" s="191"/>
      <c r="B27" s="216"/>
      <c r="C27" s="206"/>
      <c r="D27" s="207"/>
      <c r="E27" s="213"/>
      <c r="F27" s="209"/>
      <c r="G27" s="217">
        <v>2070999</v>
      </c>
      <c r="H27" s="215" t="s">
        <v>1083</v>
      </c>
      <c r="I27" s="227"/>
      <c r="J27" s="227">
        <f t="shared" si="5"/>
        <v>0</v>
      </c>
      <c r="K27" s="208"/>
      <c r="L27" s="227"/>
    </row>
    <row r="28" s="1" customFormat="1" spans="1:12">
      <c r="A28" s="191">
        <v>1030159</v>
      </c>
      <c r="B28" s="205" t="s">
        <v>1084</v>
      </c>
      <c r="C28" s="206"/>
      <c r="D28" s="222">
        <f t="shared" ref="D28:D35" si="8">F28-C28</f>
        <v>0</v>
      </c>
      <c r="E28" s="213"/>
      <c r="F28" s="209"/>
      <c r="G28" s="217">
        <v>20710</v>
      </c>
      <c r="H28" s="215" t="s">
        <v>1085</v>
      </c>
      <c r="I28" s="227">
        <f>SUM(I29:I30)</f>
        <v>0</v>
      </c>
      <c r="J28" s="227">
        <f t="shared" si="5"/>
        <v>0</v>
      </c>
      <c r="K28" s="208"/>
      <c r="L28" s="227">
        <f>SUM(L29:L30)</f>
        <v>0</v>
      </c>
    </row>
    <row r="29" s="1" customFormat="1" spans="1:12">
      <c r="A29" s="191">
        <v>1030166</v>
      </c>
      <c r="B29" s="205" t="s">
        <v>1086</v>
      </c>
      <c r="C29" s="206"/>
      <c r="D29" s="222">
        <f t="shared" si="8"/>
        <v>0</v>
      </c>
      <c r="E29" s="213"/>
      <c r="F29" s="209"/>
      <c r="G29" s="217">
        <v>2071001</v>
      </c>
      <c r="H29" s="215" t="s">
        <v>1087</v>
      </c>
      <c r="I29" s="227"/>
      <c r="J29" s="227">
        <f t="shared" si="5"/>
        <v>0</v>
      </c>
      <c r="K29" s="208"/>
      <c r="L29" s="227"/>
    </row>
    <row r="30" s="1" customFormat="1" spans="1:12">
      <c r="A30" s="191">
        <v>1030168</v>
      </c>
      <c r="B30" s="205" t="s">
        <v>1088</v>
      </c>
      <c r="C30" s="206"/>
      <c r="D30" s="222">
        <f t="shared" si="8"/>
        <v>0</v>
      </c>
      <c r="E30" s="213"/>
      <c r="F30" s="209"/>
      <c r="G30" s="217">
        <v>2071099</v>
      </c>
      <c r="H30" s="215" t="s">
        <v>1089</v>
      </c>
      <c r="I30" s="227">
        <v>0</v>
      </c>
      <c r="J30" s="227">
        <f t="shared" si="5"/>
        <v>0</v>
      </c>
      <c r="K30" s="208"/>
      <c r="L30" s="227">
        <v>0</v>
      </c>
    </row>
    <row r="31" s="1" customFormat="1" spans="1:12">
      <c r="A31" s="191">
        <v>1030171</v>
      </c>
      <c r="B31" s="205" t="s">
        <v>1090</v>
      </c>
      <c r="C31" s="206"/>
      <c r="D31" s="222">
        <f t="shared" si="8"/>
        <v>0</v>
      </c>
      <c r="E31" s="213"/>
      <c r="F31" s="209"/>
      <c r="G31" s="217">
        <v>211</v>
      </c>
      <c r="H31" s="211" t="s">
        <v>1091</v>
      </c>
      <c r="I31" s="212">
        <f t="shared" ref="I31:L31" si="9">SUM(I32,I37)</f>
        <v>0</v>
      </c>
      <c r="J31" s="227">
        <f t="shared" si="5"/>
        <v>0</v>
      </c>
      <c r="K31" s="208"/>
      <c r="L31" s="212">
        <f t="shared" si="9"/>
        <v>0</v>
      </c>
    </row>
    <row r="32" s="1" customFormat="1" spans="1:12">
      <c r="A32" s="191">
        <v>1030175</v>
      </c>
      <c r="B32" s="205" t="s">
        <v>1092</v>
      </c>
      <c r="C32" s="206"/>
      <c r="D32" s="222">
        <f t="shared" si="8"/>
        <v>0</v>
      </c>
      <c r="E32" s="213"/>
      <c r="F32" s="209"/>
      <c r="G32" s="217">
        <v>21160</v>
      </c>
      <c r="H32" s="215" t="s">
        <v>1093</v>
      </c>
      <c r="I32" s="227">
        <f>SUM(I33:I36)</f>
        <v>0</v>
      </c>
      <c r="J32" s="227">
        <f t="shared" si="5"/>
        <v>0</v>
      </c>
      <c r="K32" s="208"/>
      <c r="L32" s="227"/>
    </row>
    <row r="33" s="1" customFormat="1" spans="1:12">
      <c r="A33" s="191"/>
      <c r="B33" s="205" t="s">
        <v>1094</v>
      </c>
      <c r="C33" s="206"/>
      <c r="D33" s="222">
        <f t="shared" si="8"/>
        <v>0</v>
      </c>
      <c r="E33" s="213"/>
      <c r="F33" s="209"/>
      <c r="G33" s="217">
        <v>2116001</v>
      </c>
      <c r="H33" s="215" t="s">
        <v>1095</v>
      </c>
      <c r="I33" s="227"/>
      <c r="J33" s="227">
        <f t="shared" si="5"/>
        <v>0</v>
      </c>
      <c r="K33" s="208"/>
      <c r="L33" s="227"/>
    </row>
    <row r="34" s="1" customFormat="1" spans="1:12">
      <c r="A34" s="191">
        <v>1030178</v>
      </c>
      <c r="B34" s="205" t="s">
        <v>1096</v>
      </c>
      <c r="C34" s="218">
        <v>619</v>
      </c>
      <c r="D34" s="222">
        <f t="shared" si="8"/>
        <v>0</v>
      </c>
      <c r="E34" s="213">
        <f>D34/C34</f>
        <v>0</v>
      </c>
      <c r="F34" s="219">
        <v>619</v>
      </c>
      <c r="G34" s="217">
        <v>2116002</v>
      </c>
      <c r="H34" s="215" t="s">
        <v>1097</v>
      </c>
      <c r="I34" s="227"/>
      <c r="J34" s="227">
        <f t="shared" si="5"/>
        <v>0</v>
      </c>
      <c r="K34" s="208"/>
      <c r="L34" s="227"/>
    </row>
    <row r="35" s="1" customFormat="1" spans="1:12">
      <c r="A35" s="191">
        <v>1030180</v>
      </c>
      <c r="B35" s="205" t="s">
        <v>1098</v>
      </c>
      <c r="C35" s="227">
        <f>SUM(C36:C42)</f>
        <v>0</v>
      </c>
      <c r="D35" s="222">
        <f t="shared" si="8"/>
        <v>0</v>
      </c>
      <c r="E35" s="213"/>
      <c r="F35" s="209"/>
      <c r="G35" s="217">
        <v>2116003</v>
      </c>
      <c r="H35" s="215" t="s">
        <v>1099</v>
      </c>
      <c r="I35" s="227"/>
      <c r="J35" s="227">
        <f t="shared" si="5"/>
        <v>0</v>
      </c>
      <c r="K35" s="208"/>
      <c r="L35" s="227"/>
    </row>
    <row r="36" s="1" customFormat="1" spans="1:12">
      <c r="A36" s="191">
        <v>103018001</v>
      </c>
      <c r="B36" s="216" t="s">
        <v>1100</v>
      </c>
      <c r="C36" s="206"/>
      <c r="D36" s="222">
        <f t="shared" ref="D36:D45" si="10">F36-C36</f>
        <v>0</v>
      </c>
      <c r="E36" s="213"/>
      <c r="F36" s="209"/>
      <c r="G36" s="217">
        <v>2116099</v>
      </c>
      <c r="H36" s="215" t="s">
        <v>1101</v>
      </c>
      <c r="I36" s="227"/>
      <c r="J36" s="227">
        <f t="shared" si="5"/>
        <v>0</v>
      </c>
      <c r="K36" s="208"/>
      <c r="L36" s="227"/>
    </row>
    <row r="37" s="1" customFormat="1" spans="1:12">
      <c r="A37" s="191">
        <v>103018002</v>
      </c>
      <c r="B37" s="216" t="s">
        <v>1102</v>
      </c>
      <c r="C37" s="206"/>
      <c r="D37" s="222">
        <f t="shared" si="10"/>
        <v>0</v>
      </c>
      <c r="E37" s="213"/>
      <c r="F37" s="209"/>
      <c r="G37" s="217">
        <v>21161</v>
      </c>
      <c r="H37" s="215" t="s">
        <v>1103</v>
      </c>
      <c r="I37" s="227">
        <f>SUM(I38:I41)</f>
        <v>0</v>
      </c>
      <c r="J37" s="227">
        <f t="shared" si="5"/>
        <v>0</v>
      </c>
      <c r="K37" s="208"/>
      <c r="L37" s="227"/>
    </row>
    <row r="38" s="1" customFormat="1" spans="1:12">
      <c r="A38" s="191">
        <v>103018003</v>
      </c>
      <c r="B38" s="216" t="s">
        <v>1104</v>
      </c>
      <c r="C38" s="206"/>
      <c r="D38" s="222">
        <f t="shared" si="10"/>
        <v>0</v>
      </c>
      <c r="E38" s="213"/>
      <c r="F38" s="209"/>
      <c r="G38" s="217">
        <v>2116101</v>
      </c>
      <c r="H38" s="215" t="s">
        <v>1105</v>
      </c>
      <c r="I38" s="227"/>
      <c r="J38" s="227">
        <f t="shared" si="5"/>
        <v>0</v>
      </c>
      <c r="K38" s="208"/>
      <c r="L38" s="227"/>
    </row>
    <row r="39" s="1" customFormat="1" spans="1:12">
      <c r="A39" s="191">
        <v>103018004</v>
      </c>
      <c r="B39" s="216" t="s">
        <v>1106</v>
      </c>
      <c r="C39" s="206"/>
      <c r="D39" s="222">
        <f t="shared" si="10"/>
        <v>0</v>
      </c>
      <c r="E39" s="213"/>
      <c r="F39" s="209"/>
      <c r="G39" s="217">
        <v>2116102</v>
      </c>
      <c r="H39" s="215" t="s">
        <v>1107</v>
      </c>
      <c r="I39" s="227"/>
      <c r="J39" s="227">
        <f t="shared" si="5"/>
        <v>0</v>
      </c>
      <c r="K39" s="208"/>
      <c r="L39" s="227"/>
    </row>
    <row r="40" s="1" customFormat="1" ht="15.75" customHeight="1" spans="1:12">
      <c r="A40" s="191">
        <v>103018005</v>
      </c>
      <c r="B40" s="216" t="s">
        <v>1108</v>
      </c>
      <c r="C40" s="206"/>
      <c r="D40" s="222">
        <f t="shared" si="10"/>
        <v>0</v>
      </c>
      <c r="E40" s="213"/>
      <c r="F40" s="219"/>
      <c r="G40" s="217">
        <v>2116103</v>
      </c>
      <c r="H40" s="215" t="s">
        <v>1109</v>
      </c>
      <c r="I40" s="227"/>
      <c r="J40" s="227">
        <f t="shared" si="5"/>
        <v>0</v>
      </c>
      <c r="K40" s="208"/>
      <c r="L40" s="227"/>
    </row>
    <row r="41" s="1" customFormat="1" spans="1:12">
      <c r="A41" s="191">
        <v>103018006</v>
      </c>
      <c r="B41" s="216" t="s">
        <v>1110</v>
      </c>
      <c r="C41" s="206"/>
      <c r="D41" s="222">
        <f t="shared" si="10"/>
        <v>0</v>
      </c>
      <c r="E41" s="213"/>
      <c r="F41" s="228"/>
      <c r="G41" s="217">
        <v>2116104</v>
      </c>
      <c r="H41" s="215" t="s">
        <v>1111</v>
      </c>
      <c r="I41" s="227"/>
      <c r="J41" s="227">
        <f t="shared" si="5"/>
        <v>0</v>
      </c>
      <c r="K41" s="208"/>
      <c r="L41" s="227"/>
    </row>
    <row r="42" s="1" customFormat="1" spans="1:12">
      <c r="A42" s="191">
        <v>103018007</v>
      </c>
      <c r="B42" s="216" t="s">
        <v>1112</v>
      </c>
      <c r="C42" s="206"/>
      <c r="D42" s="222">
        <f t="shared" si="10"/>
        <v>0</v>
      </c>
      <c r="E42" s="213"/>
      <c r="F42" s="209"/>
      <c r="G42" s="210">
        <v>212</v>
      </c>
      <c r="H42" s="211" t="s">
        <v>1113</v>
      </c>
      <c r="I42" s="212">
        <f t="shared" ref="I42:L42" si="11">SUM(I43,I59,I63:I64,I70,I74,I78,I82,I88,I91)</f>
        <v>12533</v>
      </c>
      <c r="J42" s="212">
        <f t="shared" si="11"/>
        <v>3937</v>
      </c>
      <c r="K42" s="208">
        <f>J42/I42</f>
        <v>0.314130694965292</v>
      </c>
      <c r="L42" s="212">
        <f>SUM(L43,L59,L63:L64,L70,L74,L78,L82,L88,L91)</f>
        <v>16470</v>
      </c>
    </row>
    <row r="43" s="1" customFormat="1" spans="1:12">
      <c r="A43" s="191">
        <v>1031099</v>
      </c>
      <c r="B43" s="205" t="s">
        <v>1114</v>
      </c>
      <c r="C43" s="218">
        <v>0</v>
      </c>
      <c r="D43" s="222">
        <f t="shared" si="10"/>
        <v>9430</v>
      </c>
      <c r="E43" s="213"/>
      <c r="F43" s="218">
        <v>9430</v>
      </c>
      <c r="G43" s="210">
        <v>21208</v>
      </c>
      <c r="H43" s="215" t="s">
        <v>1115</v>
      </c>
      <c r="I43" s="227">
        <f>SUM(I44:I58)</f>
        <v>5164</v>
      </c>
      <c r="J43" s="227">
        <f>L43-I43</f>
        <v>3847</v>
      </c>
      <c r="K43" s="208">
        <f>J43/I43</f>
        <v>0.744965143299768</v>
      </c>
      <c r="L43" s="227">
        <f>SUM(L44:L58)</f>
        <v>9011</v>
      </c>
    </row>
    <row r="44" s="1" customFormat="1" spans="1:12">
      <c r="A44" s="191">
        <v>10310</v>
      </c>
      <c r="B44" s="205" t="s">
        <v>1116</v>
      </c>
      <c r="C44" s="218">
        <v>6540</v>
      </c>
      <c r="D44" s="222">
        <f t="shared" si="10"/>
        <v>0</v>
      </c>
      <c r="E44" s="213">
        <f>D44/C44</f>
        <v>0</v>
      </c>
      <c r="F44" s="218">
        <v>6540</v>
      </c>
      <c r="G44" s="210">
        <v>2120801</v>
      </c>
      <c r="H44" s="215" t="s">
        <v>1117</v>
      </c>
      <c r="I44" s="227">
        <v>56</v>
      </c>
      <c r="J44" s="227">
        <f t="shared" ref="J44:J107" si="12">L44-I44</f>
        <v>3382</v>
      </c>
      <c r="K44" s="208">
        <f>J44/I44</f>
        <v>60.3928571428571</v>
      </c>
      <c r="L44" s="227">
        <v>3438</v>
      </c>
    </row>
    <row r="45" s="1" customFormat="1" spans="1:12">
      <c r="A45" s="191"/>
      <c r="B45" s="222"/>
      <c r="C45" s="222"/>
      <c r="D45" s="222">
        <f t="shared" si="10"/>
        <v>0</v>
      </c>
      <c r="E45" s="229"/>
      <c r="F45" s="222"/>
      <c r="G45" s="210">
        <v>2120802</v>
      </c>
      <c r="H45" s="215" t="s">
        <v>1118</v>
      </c>
      <c r="I45" s="227">
        <v>0</v>
      </c>
      <c r="J45" s="227">
        <f t="shared" si="12"/>
        <v>0</v>
      </c>
      <c r="K45" s="208"/>
      <c r="L45" s="227">
        <v>0</v>
      </c>
    </row>
    <row r="46" s="1" customFormat="1" spans="1:12">
      <c r="A46" s="191"/>
      <c r="B46" s="222"/>
      <c r="C46" s="222"/>
      <c r="D46" s="222"/>
      <c r="E46" s="229"/>
      <c r="F46" s="222"/>
      <c r="G46" s="210">
        <v>2120803</v>
      </c>
      <c r="H46" s="215" t="s">
        <v>1119</v>
      </c>
      <c r="I46" s="227">
        <v>0</v>
      </c>
      <c r="J46" s="227">
        <f t="shared" si="12"/>
        <v>0</v>
      </c>
      <c r="K46" s="208"/>
      <c r="L46" s="227">
        <v>0</v>
      </c>
    </row>
    <row r="47" s="1" customFormat="1" spans="1:12">
      <c r="A47" s="191"/>
      <c r="B47" s="222"/>
      <c r="C47" s="222"/>
      <c r="D47" s="222"/>
      <c r="E47" s="229"/>
      <c r="F47" s="222"/>
      <c r="G47" s="210">
        <v>2120804</v>
      </c>
      <c r="H47" s="215" t="s">
        <v>1120</v>
      </c>
      <c r="I47" s="227">
        <v>4431</v>
      </c>
      <c r="J47" s="227">
        <f t="shared" si="12"/>
        <v>0</v>
      </c>
      <c r="K47" s="208">
        <f>J47/I47</f>
        <v>0</v>
      </c>
      <c r="L47" s="227">
        <v>4431</v>
      </c>
    </row>
    <row r="48" s="1" customFormat="1" spans="1:12">
      <c r="A48" s="191"/>
      <c r="B48" s="222"/>
      <c r="C48" s="222"/>
      <c r="D48" s="222"/>
      <c r="E48" s="229"/>
      <c r="F48" s="222"/>
      <c r="G48" s="210">
        <v>2120805</v>
      </c>
      <c r="H48" s="215" t="s">
        <v>1121</v>
      </c>
      <c r="I48" s="227">
        <v>0</v>
      </c>
      <c r="J48" s="227">
        <f t="shared" si="12"/>
        <v>361</v>
      </c>
      <c r="K48" s="208"/>
      <c r="L48" s="227">
        <v>361</v>
      </c>
    </row>
    <row r="49" s="1" customFormat="1" spans="1:12">
      <c r="A49" s="191"/>
      <c r="B49" s="222"/>
      <c r="C49" s="222"/>
      <c r="D49" s="222"/>
      <c r="E49" s="229"/>
      <c r="F49" s="222"/>
      <c r="G49" s="210">
        <v>2120806</v>
      </c>
      <c r="H49" s="215" t="s">
        <v>1122</v>
      </c>
      <c r="I49" s="227">
        <v>0</v>
      </c>
      <c r="J49" s="227">
        <f t="shared" si="12"/>
        <v>0</v>
      </c>
      <c r="K49" s="208"/>
      <c r="L49" s="227">
        <v>0</v>
      </c>
    </row>
    <row r="50" s="1" customFormat="1" spans="1:12">
      <c r="A50" s="191"/>
      <c r="B50" s="222"/>
      <c r="C50" s="222"/>
      <c r="D50" s="222"/>
      <c r="E50" s="229"/>
      <c r="F50" s="222"/>
      <c r="G50" s="210">
        <v>2120807</v>
      </c>
      <c r="H50" s="215" t="s">
        <v>1123</v>
      </c>
      <c r="I50" s="227">
        <v>0</v>
      </c>
      <c r="J50" s="227">
        <f t="shared" si="12"/>
        <v>0</v>
      </c>
      <c r="K50" s="208"/>
      <c r="L50" s="227">
        <v>0</v>
      </c>
    </row>
    <row r="51" s="1" customFormat="1" spans="1:12">
      <c r="A51" s="191"/>
      <c r="B51" s="222"/>
      <c r="C51" s="222"/>
      <c r="D51" s="222"/>
      <c r="E51" s="229"/>
      <c r="F51" s="222"/>
      <c r="G51" s="210">
        <v>2120809</v>
      </c>
      <c r="H51" s="215" t="s">
        <v>1124</v>
      </c>
      <c r="I51" s="227">
        <v>0</v>
      </c>
      <c r="J51" s="227">
        <f t="shared" si="12"/>
        <v>0</v>
      </c>
      <c r="K51" s="208"/>
      <c r="L51" s="227">
        <v>0</v>
      </c>
    </row>
    <row r="52" s="1" customFormat="1" spans="1:12">
      <c r="A52" s="191"/>
      <c r="B52" s="222"/>
      <c r="C52" s="222"/>
      <c r="D52" s="222"/>
      <c r="E52" s="229"/>
      <c r="F52" s="222"/>
      <c r="G52" s="210">
        <v>2120810</v>
      </c>
      <c r="H52" s="215" t="s">
        <v>1125</v>
      </c>
      <c r="I52" s="227">
        <v>0</v>
      </c>
      <c r="J52" s="227">
        <f t="shared" si="12"/>
        <v>0</v>
      </c>
      <c r="K52" s="208"/>
      <c r="L52" s="227">
        <v>0</v>
      </c>
    </row>
    <row r="53" s="1" customFormat="1" spans="1:12">
      <c r="A53" s="191"/>
      <c r="B53" s="222"/>
      <c r="C53" s="222"/>
      <c r="D53" s="222"/>
      <c r="E53" s="229"/>
      <c r="F53" s="222"/>
      <c r="G53" s="210">
        <v>2120811</v>
      </c>
      <c r="H53" s="215" t="s">
        <v>1126</v>
      </c>
      <c r="I53" s="227">
        <v>4</v>
      </c>
      <c r="J53" s="227">
        <f t="shared" si="12"/>
        <v>0</v>
      </c>
      <c r="K53" s="208">
        <f>J53/I53</f>
        <v>0</v>
      </c>
      <c r="L53" s="227">
        <v>4</v>
      </c>
    </row>
    <row r="54" s="181" customFormat="1" spans="1:12">
      <c r="A54" s="226"/>
      <c r="B54" s="230"/>
      <c r="C54" s="230"/>
      <c r="D54" s="230"/>
      <c r="E54" s="231"/>
      <c r="F54" s="230"/>
      <c r="G54" s="210">
        <v>2120813</v>
      </c>
      <c r="H54" s="215" t="s">
        <v>1127</v>
      </c>
      <c r="I54" s="212">
        <v>0</v>
      </c>
      <c r="J54" s="227">
        <f t="shared" si="12"/>
        <v>0</v>
      </c>
      <c r="K54" s="208"/>
      <c r="L54" s="212">
        <v>0</v>
      </c>
    </row>
    <row r="55" s="1" customFormat="1" spans="1:12">
      <c r="A55" s="191"/>
      <c r="B55" s="222"/>
      <c r="C55" s="222"/>
      <c r="D55" s="222"/>
      <c r="E55" s="229"/>
      <c r="F55" s="222"/>
      <c r="G55" s="210">
        <v>2120814</v>
      </c>
      <c r="H55" s="215" t="s">
        <v>1128</v>
      </c>
      <c r="I55" s="227">
        <v>0</v>
      </c>
      <c r="J55" s="227">
        <f t="shared" si="12"/>
        <v>104</v>
      </c>
      <c r="K55" s="208"/>
      <c r="L55" s="227">
        <v>104</v>
      </c>
    </row>
    <row r="56" s="1" customFormat="1" spans="1:12">
      <c r="A56" s="191"/>
      <c r="B56" s="222"/>
      <c r="C56" s="222"/>
      <c r="D56" s="222"/>
      <c r="E56" s="229"/>
      <c r="F56" s="222"/>
      <c r="G56" s="210">
        <v>2120815</v>
      </c>
      <c r="H56" s="215" t="s">
        <v>1129</v>
      </c>
      <c r="I56" s="227">
        <v>0</v>
      </c>
      <c r="J56" s="227">
        <f t="shared" si="12"/>
        <v>0</v>
      </c>
      <c r="K56" s="208"/>
      <c r="L56" s="227">
        <v>0</v>
      </c>
    </row>
    <row r="57" s="1" customFormat="1" spans="1:12">
      <c r="A57" s="191"/>
      <c r="B57" s="222"/>
      <c r="C57" s="222"/>
      <c r="D57" s="222"/>
      <c r="E57" s="229"/>
      <c r="F57" s="222"/>
      <c r="G57" s="210">
        <v>2120816</v>
      </c>
      <c r="H57" s="215" t="s">
        <v>1130</v>
      </c>
      <c r="I57" s="227">
        <v>0</v>
      </c>
      <c r="J57" s="227">
        <f t="shared" si="12"/>
        <v>0</v>
      </c>
      <c r="K57" s="208"/>
      <c r="L57" s="227">
        <v>0</v>
      </c>
    </row>
    <row r="58" s="1" customFormat="1" spans="1:12">
      <c r="A58" s="191"/>
      <c r="B58" s="222"/>
      <c r="C58" s="222"/>
      <c r="D58" s="222"/>
      <c r="E58" s="229"/>
      <c r="F58" s="222"/>
      <c r="G58" s="210">
        <v>2120899</v>
      </c>
      <c r="H58" s="215" t="s">
        <v>1131</v>
      </c>
      <c r="I58" s="227">
        <v>673</v>
      </c>
      <c r="J58" s="227">
        <f t="shared" si="12"/>
        <v>0</v>
      </c>
      <c r="K58" s="208">
        <f>J58/I58</f>
        <v>0</v>
      </c>
      <c r="L58" s="227">
        <v>673</v>
      </c>
    </row>
    <row r="59" s="1" customFormat="1" spans="1:12">
      <c r="A59" s="191"/>
      <c r="B59" s="222"/>
      <c r="C59" s="222"/>
      <c r="D59" s="222"/>
      <c r="E59" s="229"/>
      <c r="F59" s="222"/>
      <c r="G59" s="210">
        <v>21210</v>
      </c>
      <c r="H59" s="215" t="s">
        <v>1132</v>
      </c>
      <c r="I59" s="227">
        <f>SUM(I60:I62)</f>
        <v>0</v>
      </c>
      <c r="J59" s="227">
        <f t="shared" si="12"/>
        <v>0</v>
      </c>
      <c r="K59" s="208"/>
      <c r="L59" s="227">
        <v>0</v>
      </c>
    </row>
    <row r="60" s="1" customFormat="1" spans="1:12">
      <c r="A60" s="191"/>
      <c r="B60" s="222"/>
      <c r="C60" s="222"/>
      <c r="D60" s="222"/>
      <c r="E60" s="229"/>
      <c r="F60" s="222"/>
      <c r="G60" s="210">
        <v>2121001</v>
      </c>
      <c r="H60" s="215" t="s">
        <v>1117</v>
      </c>
      <c r="I60" s="227"/>
      <c r="J60" s="227">
        <f t="shared" si="12"/>
        <v>0</v>
      </c>
      <c r="K60" s="208"/>
      <c r="L60" s="227">
        <v>0</v>
      </c>
    </row>
    <row r="61" s="1" customFormat="1" spans="1:12">
      <c r="A61" s="191"/>
      <c r="B61" s="222"/>
      <c r="C61" s="222"/>
      <c r="D61" s="222"/>
      <c r="E61" s="229"/>
      <c r="F61" s="222"/>
      <c r="G61" s="210">
        <v>2121002</v>
      </c>
      <c r="H61" s="215" t="s">
        <v>1118</v>
      </c>
      <c r="I61" s="227"/>
      <c r="J61" s="227">
        <f t="shared" si="12"/>
        <v>0</v>
      </c>
      <c r="K61" s="208"/>
      <c r="L61" s="227">
        <v>0</v>
      </c>
    </row>
    <row r="62" s="1" customFormat="1" spans="1:12">
      <c r="A62" s="191"/>
      <c r="B62" s="222"/>
      <c r="C62" s="222"/>
      <c r="D62" s="222"/>
      <c r="E62" s="229"/>
      <c r="F62" s="222"/>
      <c r="G62" s="210">
        <v>2121099</v>
      </c>
      <c r="H62" s="215" t="s">
        <v>1133</v>
      </c>
      <c r="I62" s="227"/>
      <c r="J62" s="227">
        <f t="shared" si="12"/>
        <v>0</v>
      </c>
      <c r="K62" s="208"/>
      <c r="L62" s="227">
        <v>0</v>
      </c>
    </row>
    <row r="63" s="1" customFormat="1" spans="1:12">
      <c r="A63" s="191"/>
      <c r="B63" s="222"/>
      <c r="C63" s="222"/>
      <c r="D63" s="222"/>
      <c r="E63" s="229"/>
      <c r="F63" s="222"/>
      <c r="G63" s="210">
        <v>21211</v>
      </c>
      <c r="H63" s="215" t="s">
        <v>1134</v>
      </c>
      <c r="I63" s="227"/>
      <c r="J63" s="227">
        <f t="shared" si="12"/>
        <v>0</v>
      </c>
      <c r="K63" s="208"/>
      <c r="L63" s="227">
        <v>0</v>
      </c>
    </row>
    <row r="64" s="1" customFormat="1" spans="1:12">
      <c r="A64" s="191"/>
      <c r="B64" s="222"/>
      <c r="C64" s="222"/>
      <c r="D64" s="222"/>
      <c r="E64" s="229"/>
      <c r="F64" s="222"/>
      <c r="G64" s="210">
        <v>21213</v>
      </c>
      <c r="H64" s="215" t="s">
        <v>1135</v>
      </c>
      <c r="I64" s="227">
        <f>SUM(I65:I69)</f>
        <v>5431</v>
      </c>
      <c r="J64" s="227">
        <f t="shared" si="12"/>
        <v>0</v>
      </c>
      <c r="K64" s="208">
        <f>J64/I64</f>
        <v>0</v>
      </c>
      <c r="L64" s="227">
        <v>5431</v>
      </c>
    </row>
    <row r="65" s="1" customFormat="1" spans="1:12">
      <c r="A65" s="191"/>
      <c r="B65" s="222"/>
      <c r="C65" s="222"/>
      <c r="D65" s="222"/>
      <c r="E65" s="229"/>
      <c r="F65" s="222"/>
      <c r="G65" s="210">
        <v>2121301</v>
      </c>
      <c r="H65" s="215" t="s">
        <v>1136</v>
      </c>
      <c r="I65" s="227">
        <v>159</v>
      </c>
      <c r="J65" s="227">
        <f t="shared" si="12"/>
        <v>0</v>
      </c>
      <c r="K65" s="208">
        <f>J65/I65</f>
        <v>0</v>
      </c>
      <c r="L65" s="227">
        <v>159</v>
      </c>
    </row>
    <row r="66" s="1" customFormat="1" spans="1:12">
      <c r="A66" s="191"/>
      <c r="B66" s="222"/>
      <c r="C66" s="222"/>
      <c r="D66" s="222"/>
      <c r="E66" s="229"/>
      <c r="F66" s="222"/>
      <c r="G66" s="210">
        <v>2121302</v>
      </c>
      <c r="H66" s="215" t="s">
        <v>1137</v>
      </c>
      <c r="I66" s="227">
        <v>5272</v>
      </c>
      <c r="J66" s="227">
        <f t="shared" si="12"/>
        <v>0</v>
      </c>
      <c r="K66" s="208">
        <f>J66/I66</f>
        <v>0</v>
      </c>
      <c r="L66" s="227">
        <v>5272</v>
      </c>
    </row>
    <row r="67" s="1" customFormat="1" spans="1:12">
      <c r="A67" s="191"/>
      <c r="B67" s="222"/>
      <c r="C67" s="222"/>
      <c r="D67" s="222"/>
      <c r="E67" s="229"/>
      <c r="F67" s="222"/>
      <c r="G67" s="210">
        <v>2121303</v>
      </c>
      <c r="H67" s="215" t="s">
        <v>1138</v>
      </c>
      <c r="I67" s="227">
        <v>0</v>
      </c>
      <c r="J67" s="227">
        <f t="shared" si="12"/>
        <v>0</v>
      </c>
      <c r="K67" s="208"/>
      <c r="L67" s="227">
        <v>0</v>
      </c>
    </row>
    <row r="68" s="1" customFormat="1" spans="1:12">
      <c r="A68" s="191"/>
      <c r="B68" s="222"/>
      <c r="C68" s="222"/>
      <c r="D68" s="222"/>
      <c r="E68" s="229"/>
      <c r="F68" s="222"/>
      <c r="G68" s="210">
        <v>2121304</v>
      </c>
      <c r="H68" s="215" t="s">
        <v>1139</v>
      </c>
      <c r="I68" s="227">
        <v>0</v>
      </c>
      <c r="J68" s="227">
        <f t="shared" si="12"/>
        <v>0</v>
      </c>
      <c r="K68" s="208"/>
      <c r="L68" s="227">
        <v>0</v>
      </c>
    </row>
    <row r="69" s="1" customFormat="1" spans="1:12">
      <c r="A69" s="191"/>
      <c r="B69" s="222"/>
      <c r="C69" s="222"/>
      <c r="D69" s="222"/>
      <c r="E69" s="229"/>
      <c r="F69" s="222"/>
      <c r="G69" s="210">
        <v>2121399</v>
      </c>
      <c r="H69" s="215" t="s">
        <v>1140</v>
      </c>
      <c r="I69" s="227">
        <v>0</v>
      </c>
      <c r="J69" s="227">
        <f t="shared" si="12"/>
        <v>0</v>
      </c>
      <c r="K69" s="208"/>
      <c r="L69" s="227">
        <v>0</v>
      </c>
    </row>
    <row r="70" s="1" customFormat="1" spans="1:12">
      <c r="A70" s="191"/>
      <c r="B70" s="222"/>
      <c r="C70" s="222"/>
      <c r="D70" s="222"/>
      <c r="E70" s="229"/>
      <c r="F70" s="222"/>
      <c r="G70" s="210">
        <v>21214</v>
      </c>
      <c r="H70" s="215" t="s">
        <v>1141</v>
      </c>
      <c r="I70" s="227">
        <f>SUM(I71:I73)</f>
        <v>0</v>
      </c>
      <c r="J70" s="227">
        <f t="shared" si="12"/>
        <v>90</v>
      </c>
      <c r="K70" s="208"/>
      <c r="L70" s="227">
        <v>90</v>
      </c>
    </row>
    <row r="71" s="1" customFormat="1" spans="1:12">
      <c r="A71" s="191"/>
      <c r="B71" s="222"/>
      <c r="C71" s="222"/>
      <c r="D71" s="222"/>
      <c r="E71" s="229"/>
      <c r="F71" s="222"/>
      <c r="G71" s="210">
        <v>2121401</v>
      </c>
      <c r="H71" s="215" t="s">
        <v>1142</v>
      </c>
      <c r="I71" s="227"/>
      <c r="J71" s="227">
        <f t="shared" si="12"/>
        <v>90</v>
      </c>
      <c r="K71" s="208"/>
      <c r="L71" s="227">
        <v>90</v>
      </c>
    </row>
    <row r="72" s="1" customFormat="1" spans="1:12">
      <c r="A72" s="191"/>
      <c r="B72" s="222"/>
      <c r="C72" s="222"/>
      <c r="D72" s="222"/>
      <c r="E72" s="229"/>
      <c r="F72" s="222"/>
      <c r="G72" s="210">
        <v>2121402</v>
      </c>
      <c r="H72" s="215" t="s">
        <v>1143</v>
      </c>
      <c r="I72" s="227">
        <v>0</v>
      </c>
      <c r="J72" s="227">
        <f t="shared" si="12"/>
        <v>0</v>
      </c>
      <c r="K72" s="208"/>
      <c r="L72" s="236">
        <v>0</v>
      </c>
    </row>
    <row r="73" s="1" customFormat="1" spans="1:12">
      <c r="A73" s="191"/>
      <c r="B73" s="222"/>
      <c r="C73" s="222"/>
      <c r="D73" s="222"/>
      <c r="E73" s="229"/>
      <c r="F73" s="222"/>
      <c r="G73" s="210">
        <v>2121499</v>
      </c>
      <c r="H73" s="215" t="s">
        <v>1144</v>
      </c>
      <c r="I73" s="227">
        <v>0</v>
      </c>
      <c r="J73" s="227">
        <f t="shared" si="12"/>
        <v>0</v>
      </c>
      <c r="K73" s="208"/>
      <c r="L73" s="236">
        <v>0</v>
      </c>
    </row>
    <row r="74" s="1" customFormat="1" spans="1:12">
      <c r="A74" s="191"/>
      <c r="B74" s="222"/>
      <c r="C74" s="222"/>
      <c r="D74" s="222"/>
      <c r="E74" s="229"/>
      <c r="F74" s="222"/>
      <c r="G74" s="210">
        <v>21215</v>
      </c>
      <c r="H74" s="215" t="s">
        <v>1145</v>
      </c>
      <c r="I74" s="227">
        <f>SUM(I75:I77)</f>
        <v>0</v>
      </c>
      <c r="J74" s="227">
        <f t="shared" si="12"/>
        <v>0</v>
      </c>
      <c r="K74" s="208"/>
      <c r="L74" s="227">
        <v>0</v>
      </c>
    </row>
    <row r="75" s="1" customFormat="1" spans="1:12">
      <c r="A75" s="191"/>
      <c r="B75" s="222"/>
      <c r="C75" s="222"/>
      <c r="D75" s="222"/>
      <c r="E75" s="229"/>
      <c r="F75" s="222"/>
      <c r="G75" s="210">
        <v>2121501</v>
      </c>
      <c r="H75" s="215" t="s">
        <v>1117</v>
      </c>
      <c r="I75" s="227"/>
      <c r="J75" s="227">
        <f t="shared" si="12"/>
        <v>0</v>
      </c>
      <c r="K75" s="208"/>
      <c r="L75" s="227"/>
    </row>
    <row r="76" s="1" customFormat="1" spans="1:12">
      <c r="A76" s="191"/>
      <c r="B76" s="222"/>
      <c r="C76" s="222"/>
      <c r="D76" s="222"/>
      <c r="E76" s="229"/>
      <c r="F76" s="222"/>
      <c r="G76" s="210">
        <v>2121502</v>
      </c>
      <c r="H76" s="215" t="s">
        <v>1118</v>
      </c>
      <c r="I76" s="227"/>
      <c r="J76" s="227">
        <f t="shared" si="12"/>
        <v>0</v>
      </c>
      <c r="K76" s="208"/>
      <c r="L76" s="227"/>
    </row>
    <row r="77" s="1" customFormat="1" spans="1:12">
      <c r="A77" s="191"/>
      <c r="B77" s="222"/>
      <c r="C77" s="222"/>
      <c r="D77" s="222"/>
      <c r="E77" s="229"/>
      <c r="F77" s="222"/>
      <c r="G77" s="210">
        <v>2121599</v>
      </c>
      <c r="H77" s="215" t="s">
        <v>1146</v>
      </c>
      <c r="I77" s="227"/>
      <c r="J77" s="227">
        <f t="shared" si="12"/>
        <v>0</v>
      </c>
      <c r="K77" s="208"/>
      <c r="L77" s="227"/>
    </row>
    <row r="78" s="1" customFormat="1" spans="1:12">
      <c r="A78" s="191"/>
      <c r="B78" s="222"/>
      <c r="C78" s="222"/>
      <c r="D78" s="222"/>
      <c r="E78" s="229"/>
      <c r="F78" s="222"/>
      <c r="G78" s="210">
        <v>21216</v>
      </c>
      <c r="H78" s="215" t="s">
        <v>1147</v>
      </c>
      <c r="I78" s="227">
        <f>SUM(I79:I81)</f>
        <v>0</v>
      </c>
      <c r="J78" s="227">
        <f t="shared" si="12"/>
        <v>0</v>
      </c>
      <c r="K78" s="208"/>
      <c r="L78" s="227"/>
    </row>
    <row r="79" s="1" customFormat="1" spans="1:12">
      <c r="A79" s="191"/>
      <c r="B79" s="222"/>
      <c r="C79" s="222"/>
      <c r="D79" s="222"/>
      <c r="E79" s="229"/>
      <c r="F79" s="222"/>
      <c r="G79" s="210">
        <v>2121601</v>
      </c>
      <c r="H79" s="215" t="s">
        <v>1117</v>
      </c>
      <c r="I79" s="227"/>
      <c r="J79" s="227">
        <f t="shared" si="12"/>
        <v>0</v>
      </c>
      <c r="K79" s="208"/>
      <c r="L79" s="227"/>
    </row>
    <row r="80" s="1" customFormat="1" spans="1:12">
      <c r="A80" s="191"/>
      <c r="B80" s="222"/>
      <c r="C80" s="222"/>
      <c r="D80" s="222"/>
      <c r="E80" s="229"/>
      <c r="F80" s="222"/>
      <c r="G80" s="210">
        <v>2121602</v>
      </c>
      <c r="H80" s="215" t="s">
        <v>1118</v>
      </c>
      <c r="I80" s="227"/>
      <c r="J80" s="227">
        <f t="shared" si="12"/>
        <v>0</v>
      </c>
      <c r="K80" s="208"/>
      <c r="L80" s="227"/>
    </row>
    <row r="81" s="1" customFormat="1" spans="1:12">
      <c r="A81" s="191"/>
      <c r="B81" s="222"/>
      <c r="C81" s="222"/>
      <c r="D81" s="222"/>
      <c r="E81" s="229"/>
      <c r="F81" s="222"/>
      <c r="G81" s="210">
        <v>2121699</v>
      </c>
      <c r="H81" s="215" t="s">
        <v>1148</v>
      </c>
      <c r="I81" s="227"/>
      <c r="J81" s="227">
        <f t="shared" si="12"/>
        <v>0</v>
      </c>
      <c r="K81" s="208"/>
      <c r="L81" s="227"/>
    </row>
    <row r="82" s="1" customFormat="1" spans="1:12">
      <c r="A82" s="191"/>
      <c r="B82" s="222"/>
      <c r="C82" s="222"/>
      <c r="D82" s="222"/>
      <c r="E82" s="229"/>
      <c r="F82" s="222"/>
      <c r="G82" s="191">
        <v>21217</v>
      </c>
      <c r="H82" s="215" t="s">
        <v>1149</v>
      </c>
      <c r="I82" s="227">
        <f>SUM(I83:I87)</f>
        <v>0</v>
      </c>
      <c r="J82" s="227">
        <f t="shared" si="12"/>
        <v>0</v>
      </c>
      <c r="K82" s="208"/>
      <c r="L82" s="227"/>
    </row>
    <row r="83" s="1" customFormat="1" spans="1:12">
      <c r="A83" s="191"/>
      <c r="B83" s="222"/>
      <c r="C83" s="222"/>
      <c r="D83" s="222"/>
      <c r="E83" s="229"/>
      <c r="F83" s="222"/>
      <c r="G83" s="191">
        <v>2121701</v>
      </c>
      <c r="H83" s="215" t="s">
        <v>1136</v>
      </c>
      <c r="I83" s="227">
        <v>0</v>
      </c>
      <c r="J83" s="227">
        <f t="shared" si="12"/>
        <v>0</v>
      </c>
      <c r="K83" s="208"/>
      <c r="L83" s="227"/>
    </row>
    <row r="84" s="1" customFormat="1" spans="1:12">
      <c r="A84" s="191"/>
      <c r="B84" s="222"/>
      <c r="C84" s="222"/>
      <c r="D84" s="222"/>
      <c r="E84" s="229"/>
      <c r="F84" s="222"/>
      <c r="G84" s="191">
        <v>2121702</v>
      </c>
      <c r="H84" s="215" t="s">
        <v>1137</v>
      </c>
      <c r="I84" s="227"/>
      <c r="J84" s="227">
        <f t="shared" si="12"/>
        <v>0</v>
      </c>
      <c r="K84" s="208"/>
      <c r="L84" s="227"/>
    </row>
    <row r="85" s="1" customFormat="1" spans="1:12">
      <c r="A85" s="191"/>
      <c r="B85" s="222"/>
      <c r="C85" s="222"/>
      <c r="D85" s="222"/>
      <c r="E85" s="229"/>
      <c r="F85" s="222"/>
      <c r="G85" s="191">
        <v>2121703</v>
      </c>
      <c r="H85" s="215" t="s">
        <v>1138</v>
      </c>
      <c r="I85" s="227"/>
      <c r="J85" s="227">
        <f t="shared" si="12"/>
        <v>0</v>
      </c>
      <c r="K85" s="208"/>
      <c r="L85" s="227"/>
    </row>
    <row r="86" s="1" customFormat="1" spans="1:12">
      <c r="A86" s="191"/>
      <c r="B86" s="222"/>
      <c r="C86" s="222"/>
      <c r="D86" s="222"/>
      <c r="E86" s="229"/>
      <c r="F86" s="222"/>
      <c r="G86" s="191">
        <v>2121704</v>
      </c>
      <c r="H86" s="215" t="s">
        <v>1139</v>
      </c>
      <c r="I86" s="227"/>
      <c r="J86" s="227">
        <f t="shared" si="12"/>
        <v>0</v>
      </c>
      <c r="K86" s="208"/>
      <c r="L86" s="227"/>
    </row>
    <row r="87" s="1" customFormat="1" spans="1:12">
      <c r="A87" s="191"/>
      <c r="B87" s="222"/>
      <c r="C87" s="222"/>
      <c r="D87" s="222"/>
      <c r="E87" s="229"/>
      <c r="F87" s="222"/>
      <c r="G87" s="191">
        <v>2121799</v>
      </c>
      <c r="H87" s="215" t="s">
        <v>1150</v>
      </c>
      <c r="I87" s="227"/>
      <c r="J87" s="227">
        <f t="shared" si="12"/>
        <v>0</v>
      </c>
      <c r="K87" s="208"/>
      <c r="L87" s="227"/>
    </row>
    <row r="88" s="1" customFormat="1" spans="1:12">
      <c r="A88" s="191"/>
      <c r="B88" s="222"/>
      <c r="C88" s="222"/>
      <c r="D88" s="222"/>
      <c r="E88" s="229"/>
      <c r="F88" s="222"/>
      <c r="G88" s="191">
        <v>21218</v>
      </c>
      <c r="H88" s="215" t="s">
        <v>1151</v>
      </c>
      <c r="I88" s="227">
        <f>SUM(I89:I90)</f>
        <v>0</v>
      </c>
      <c r="J88" s="227">
        <f t="shared" si="12"/>
        <v>0</v>
      </c>
      <c r="K88" s="208"/>
      <c r="L88" s="227"/>
    </row>
    <row r="89" s="1" customFormat="1" spans="1:12">
      <c r="A89" s="191"/>
      <c r="B89" s="222"/>
      <c r="C89" s="222"/>
      <c r="D89" s="222"/>
      <c r="E89" s="229"/>
      <c r="F89" s="222"/>
      <c r="G89" s="191">
        <v>2121801</v>
      </c>
      <c r="H89" s="215" t="s">
        <v>1142</v>
      </c>
      <c r="I89" s="227"/>
      <c r="J89" s="227">
        <f t="shared" si="12"/>
        <v>0</v>
      </c>
      <c r="K89" s="208"/>
      <c r="L89" s="227"/>
    </row>
    <row r="90" s="1" customFormat="1" spans="1:12">
      <c r="A90" s="191"/>
      <c r="B90" s="222"/>
      <c r="C90" s="222"/>
      <c r="D90" s="222"/>
      <c r="E90" s="229"/>
      <c r="F90" s="222"/>
      <c r="G90" s="191">
        <v>2121899</v>
      </c>
      <c r="H90" s="215" t="s">
        <v>1152</v>
      </c>
      <c r="I90" s="227"/>
      <c r="J90" s="227">
        <f t="shared" si="12"/>
        <v>0</v>
      </c>
      <c r="K90" s="208"/>
      <c r="L90" s="227"/>
    </row>
    <row r="91" s="1" customFormat="1" spans="1:12">
      <c r="A91" s="191"/>
      <c r="B91" s="222"/>
      <c r="C91" s="222"/>
      <c r="D91" s="222"/>
      <c r="E91" s="229"/>
      <c r="F91" s="222"/>
      <c r="G91" s="191">
        <v>21298</v>
      </c>
      <c r="H91" s="235" t="s">
        <v>1153</v>
      </c>
      <c r="I91" s="237">
        <v>1938</v>
      </c>
      <c r="J91" s="227">
        <f t="shared" si="12"/>
        <v>0</v>
      </c>
      <c r="K91" s="208">
        <f>J91/I91</f>
        <v>0</v>
      </c>
      <c r="L91" s="227">
        <v>1938</v>
      </c>
    </row>
    <row r="92" s="1" customFormat="1" spans="1:12">
      <c r="A92" s="191"/>
      <c r="B92" s="222"/>
      <c r="C92" s="222"/>
      <c r="D92" s="222"/>
      <c r="E92" s="229"/>
      <c r="F92" s="222"/>
      <c r="G92" s="191">
        <v>2129801</v>
      </c>
      <c r="H92" s="235" t="s">
        <v>1154</v>
      </c>
      <c r="I92" s="237">
        <v>1938</v>
      </c>
      <c r="J92" s="227">
        <f t="shared" si="12"/>
        <v>0</v>
      </c>
      <c r="K92" s="208">
        <f>J92/I92</f>
        <v>0</v>
      </c>
      <c r="L92" s="227">
        <v>1938</v>
      </c>
    </row>
    <row r="93" s="1" customFormat="1" spans="1:12">
      <c r="A93" s="191"/>
      <c r="B93" s="222"/>
      <c r="C93" s="222"/>
      <c r="D93" s="222"/>
      <c r="E93" s="229"/>
      <c r="F93" s="222"/>
      <c r="G93" s="191">
        <v>213</v>
      </c>
      <c r="H93" s="211" t="s">
        <v>1155</v>
      </c>
      <c r="I93" s="212">
        <f>SUM(I94,I99,I104,I109,I112,I117,I121)</f>
        <v>4940</v>
      </c>
      <c r="J93" s="227">
        <f t="shared" si="12"/>
        <v>2</v>
      </c>
      <c r="K93" s="208">
        <f>J93/I93</f>
        <v>0.000404858299595142</v>
      </c>
      <c r="L93" s="212">
        <f>SUM(L94,L99,L104,L109,L112,L117,L121)</f>
        <v>4942</v>
      </c>
    </row>
    <row r="94" s="1" customFormat="1" spans="1:12">
      <c r="A94" s="191"/>
      <c r="B94" s="222"/>
      <c r="C94" s="222"/>
      <c r="D94" s="222"/>
      <c r="E94" s="229"/>
      <c r="F94" s="222"/>
      <c r="G94" s="191">
        <v>21366</v>
      </c>
      <c r="H94" s="215" t="s">
        <v>1156</v>
      </c>
      <c r="I94" s="227">
        <f>SUM(I95:I98)</f>
        <v>0</v>
      </c>
      <c r="J94" s="227">
        <f t="shared" si="12"/>
        <v>2</v>
      </c>
      <c r="K94" s="208"/>
      <c r="L94" s="238">
        <v>2</v>
      </c>
    </row>
    <row r="95" s="1" customFormat="1" spans="1:12">
      <c r="A95" s="191"/>
      <c r="B95" s="222"/>
      <c r="C95" s="222"/>
      <c r="D95" s="222"/>
      <c r="E95" s="229"/>
      <c r="F95" s="222"/>
      <c r="G95" s="191">
        <v>2136601</v>
      </c>
      <c r="H95" s="215" t="s">
        <v>1157</v>
      </c>
      <c r="I95" s="227">
        <v>0</v>
      </c>
      <c r="J95" s="227">
        <f t="shared" si="12"/>
        <v>2</v>
      </c>
      <c r="K95" s="208"/>
      <c r="L95" s="238">
        <v>2</v>
      </c>
    </row>
    <row r="96" s="1" customFormat="1" spans="1:12">
      <c r="A96" s="191"/>
      <c r="B96" s="222"/>
      <c r="C96" s="222"/>
      <c r="D96" s="222"/>
      <c r="E96" s="229"/>
      <c r="F96" s="222"/>
      <c r="G96" s="191">
        <v>2136602</v>
      </c>
      <c r="H96" s="215" t="s">
        <v>1158</v>
      </c>
      <c r="I96" s="227">
        <v>0</v>
      </c>
      <c r="J96" s="227">
        <f t="shared" si="12"/>
        <v>0</v>
      </c>
      <c r="K96" s="208"/>
      <c r="L96" s="227"/>
    </row>
    <row r="97" s="1" customFormat="1" spans="1:12">
      <c r="A97" s="191"/>
      <c r="B97" s="222"/>
      <c r="C97" s="222"/>
      <c r="D97" s="222"/>
      <c r="E97" s="229"/>
      <c r="F97" s="222"/>
      <c r="G97" s="191">
        <v>2136603</v>
      </c>
      <c r="H97" s="215" t="s">
        <v>1159</v>
      </c>
      <c r="I97" s="227">
        <v>0</v>
      </c>
      <c r="J97" s="227">
        <f t="shared" si="12"/>
        <v>0</v>
      </c>
      <c r="K97" s="208"/>
      <c r="L97" s="227"/>
    </row>
    <row r="98" s="1" customFormat="1" spans="1:12">
      <c r="A98" s="191"/>
      <c r="B98" s="222"/>
      <c r="C98" s="222"/>
      <c r="D98" s="222"/>
      <c r="E98" s="229"/>
      <c r="F98" s="222"/>
      <c r="G98" s="191">
        <v>2136699</v>
      </c>
      <c r="H98" s="215" t="s">
        <v>1160</v>
      </c>
      <c r="I98" s="227">
        <v>0</v>
      </c>
      <c r="J98" s="227">
        <f t="shared" si="12"/>
        <v>0</v>
      </c>
      <c r="K98" s="208"/>
      <c r="L98" s="227"/>
    </row>
    <row r="99" s="1" customFormat="1" spans="1:12">
      <c r="A99" s="191"/>
      <c r="B99" s="222"/>
      <c r="C99" s="222"/>
      <c r="D99" s="222"/>
      <c r="E99" s="229"/>
      <c r="F99" s="222"/>
      <c r="G99" s="191">
        <v>21367</v>
      </c>
      <c r="H99" s="215" t="s">
        <v>1161</v>
      </c>
      <c r="I99" s="227">
        <f>SUM(I100:I103)</f>
        <v>0</v>
      </c>
      <c r="J99" s="227">
        <f t="shared" si="12"/>
        <v>0</v>
      </c>
      <c r="K99" s="208"/>
      <c r="L99" s="227"/>
    </row>
    <row r="100" s="1" customFormat="1" spans="1:12">
      <c r="A100" s="191"/>
      <c r="B100" s="222"/>
      <c r="C100" s="222"/>
      <c r="D100" s="222"/>
      <c r="E100" s="229"/>
      <c r="F100" s="222"/>
      <c r="G100" s="191">
        <v>2136701</v>
      </c>
      <c r="H100" s="215" t="s">
        <v>1157</v>
      </c>
      <c r="I100" s="227"/>
      <c r="J100" s="227">
        <f t="shared" si="12"/>
        <v>0</v>
      </c>
      <c r="K100" s="208"/>
      <c r="L100" s="227"/>
    </row>
    <row r="101" s="1" customFormat="1" spans="1:12">
      <c r="A101" s="191"/>
      <c r="B101" s="222"/>
      <c r="C101" s="222"/>
      <c r="D101" s="222"/>
      <c r="E101" s="229"/>
      <c r="F101" s="222"/>
      <c r="G101" s="191">
        <v>2136702</v>
      </c>
      <c r="H101" s="215" t="s">
        <v>1158</v>
      </c>
      <c r="I101" s="227"/>
      <c r="J101" s="227">
        <f t="shared" si="12"/>
        <v>0</v>
      </c>
      <c r="K101" s="208"/>
      <c r="L101" s="227"/>
    </row>
    <row r="102" s="1" customFormat="1" spans="1:12">
      <c r="A102" s="191"/>
      <c r="B102" s="222"/>
      <c r="C102" s="222"/>
      <c r="D102" s="222"/>
      <c r="E102" s="229"/>
      <c r="F102" s="222"/>
      <c r="G102" s="191">
        <v>2136703</v>
      </c>
      <c r="H102" s="215" t="s">
        <v>1162</v>
      </c>
      <c r="I102" s="227"/>
      <c r="J102" s="227">
        <f t="shared" si="12"/>
        <v>0</v>
      </c>
      <c r="K102" s="208"/>
      <c r="L102" s="227"/>
    </row>
    <row r="103" s="1" customFormat="1" spans="1:12">
      <c r="A103" s="191"/>
      <c r="B103" s="222"/>
      <c r="C103" s="222"/>
      <c r="D103" s="222"/>
      <c r="E103" s="229"/>
      <c r="F103" s="222"/>
      <c r="G103" s="191">
        <v>2136799</v>
      </c>
      <c r="H103" s="215" t="s">
        <v>1163</v>
      </c>
      <c r="I103" s="227"/>
      <c r="J103" s="227">
        <f t="shared" si="12"/>
        <v>0</v>
      </c>
      <c r="K103" s="208"/>
      <c r="L103" s="227"/>
    </row>
    <row r="104" s="1" customFormat="1" spans="1:12">
      <c r="A104" s="191"/>
      <c r="B104" s="222"/>
      <c r="C104" s="222"/>
      <c r="D104" s="222"/>
      <c r="E104" s="229"/>
      <c r="F104" s="222"/>
      <c r="G104" s="191">
        <v>21369</v>
      </c>
      <c r="H104" s="215" t="s">
        <v>1164</v>
      </c>
      <c r="I104" s="227">
        <f>SUM(I105:I108)</f>
        <v>0</v>
      </c>
      <c r="J104" s="227">
        <f t="shared" si="12"/>
        <v>0</v>
      </c>
      <c r="K104" s="208"/>
      <c r="L104" s="227"/>
    </row>
    <row r="105" s="181" customFormat="1" spans="1:12">
      <c r="A105" s="226"/>
      <c r="B105" s="230"/>
      <c r="C105" s="230"/>
      <c r="D105" s="230"/>
      <c r="E105" s="231"/>
      <c r="F105" s="230"/>
      <c r="G105" s="191">
        <v>2136901</v>
      </c>
      <c r="H105" s="215" t="s">
        <v>732</v>
      </c>
      <c r="I105" s="212"/>
      <c r="J105" s="227">
        <f t="shared" si="12"/>
        <v>0</v>
      </c>
      <c r="K105" s="208"/>
      <c r="L105" s="212"/>
    </row>
    <row r="106" s="1" customFormat="1" spans="1:12">
      <c r="A106" s="191"/>
      <c r="B106" s="222"/>
      <c r="C106" s="222"/>
      <c r="D106" s="222"/>
      <c r="E106" s="229"/>
      <c r="F106" s="222"/>
      <c r="G106" s="191">
        <v>2136902</v>
      </c>
      <c r="H106" s="215" t="s">
        <v>1165</v>
      </c>
      <c r="I106" s="227"/>
      <c r="J106" s="227">
        <f t="shared" si="12"/>
        <v>0</v>
      </c>
      <c r="K106" s="208"/>
      <c r="L106" s="227"/>
    </row>
    <row r="107" s="1" customFormat="1" spans="1:12">
      <c r="A107" s="191"/>
      <c r="B107" s="222"/>
      <c r="C107" s="222"/>
      <c r="D107" s="222"/>
      <c r="E107" s="229"/>
      <c r="F107" s="222"/>
      <c r="G107" s="191">
        <v>2136903</v>
      </c>
      <c r="H107" s="215" t="s">
        <v>1166</v>
      </c>
      <c r="I107" s="227"/>
      <c r="J107" s="227">
        <f t="shared" si="12"/>
        <v>0</v>
      </c>
      <c r="K107" s="208"/>
      <c r="L107" s="227"/>
    </row>
    <row r="108" s="1" customFormat="1" spans="1:12">
      <c r="A108" s="191"/>
      <c r="B108" s="222"/>
      <c r="C108" s="222"/>
      <c r="D108" s="222"/>
      <c r="E108" s="229"/>
      <c r="F108" s="222"/>
      <c r="G108" s="191">
        <v>2136999</v>
      </c>
      <c r="H108" s="215" t="s">
        <v>1167</v>
      </c>
      <c r="I108" s="227"/>
      <c r="J108" s="227">
        <f t="shared" ref="J108:J171" si="13">L108-I108</f>
        <v>0</v>
      </c>
      <c r="K108" s="208"/>
      <c r="L108" s="227"/>
    </row>
    <row r="109" s="1" customFormat="1" spans="1:12">
      <c r="A109" s="191"/>
      <c r="B109" s="222"/>
      <c r="C109" s="222"/>
      <c r="D109" s="222"/>
      <c r="E109" s="229"/>
      <c r="F109" s="222"/>
      <c r="G109" s="191">
        <v>21370</v>
      </c>
      <c r="H109" s="215" t="s">
        <v>1168</v>
      </c>
      <c r="I109" s="227">
        <f>SUM(I110:I111)</f>
        <v>0</v>
      </c>
      <c r="J109" s="227">
        <f t="shared" si="13"/>
        <v>0</v>
      </c>
      <c r="K109" s="208"/>
      <c r="L109" s="227"/>
    </row>
    <row r="110" s="1" customFormat="1" spans="1:12">
      <c r="A110" s="191"/>
      <c r="B110" s="222"/>
      <c r="C110" s="222"/>
      <c r="D110" s="222"/>
      <c r="E110" s="229"/>
      <c r="F110" s="222"/>
      <c r="G110" s="191">
        <v>2137001</v>
      </c>
      <c r="H110" s="215" t="s">
        <v>1157</v>
      </c>
      <c r="I110" s="227"/>
      <c r="J110" s="227">
        <f t="shared" si="13"/>
        <v>0</v>
      </c>
      <c r="K110" s="208"/>
      <c r="L110" s="227"/>
    </row>
    <row r="111" s="1" customFormat="1" spans="1:12">
      <c r="A111" s="191"/>
      <c r="B111" s="222"/>
      <c r="C111" s="222"/>
      <c r="D111" s="222"/>
      <c r="E111" s="229"/>
      <c r="F111" s="222"/>
      <c r="G111" s="191">
        <v>2137099</v>
      </c>
      <c r="H111" s="215" t="s">
        <v>1169</v>
      </c>
      <c r="I111" s="227"/>
      <c r="J111" s="227">
        <f t="shared" si="13"/>
        <v>0</v>
      </c>
      <c r="K111" s="208"/>
      <c r="L111" s="227"/>
    </row>
    <row r="112" s="1" customFormat="1" spans="1:12">
      <c r="A112" s="191"/>
      <c r="B112" s="222"/>
      <c r="C112" s="222"/>
      <c r="D112" s="222"/>
      <c r="E112" s="229"/>
      <c r="F112" s="222"/>
      <c r="G112" s="191">
        <v>21371</v>
      </c>
      <c r="H112" s="215" t="s">
        <v>1170</v>
      </c>
      <c r="I112" s="227">
        <f>SUM(I113:I116)</f>
        <v>0</v>
      </c>
      <c r="J112" s="227">
        <f t="shared" si="13"/>
        <v>0</v>
      </c>
      <c r="K112" s="208"/>
      <c r="L112" s="227"/>
    </row>
    <row r="113" s="1" customFormat="1" spans="1:12">
      <c r="A113" s="191"/>
      <c r="B113" s="222"/>
      <c r="C113" s="222"/>
      <c r="D113" s="222"/>
      <c r="E113" s="229"/>
      <c r="F113" s="222"/>
      <c r="G113" s="191">
        <v>2137101</v>
      </c>
      <c r="H113" s="215" t="s">
        <v>732</v>
      </c>
      <c r="I113" s="227"/>
      <c r="J113" s="227">
        <f t="shared" si="13"/>
        <v>0</v>
      </c>
      <c r="K113" s="208"/>
      <c r="L113" s="227"/>
    </row>
    <row r="114" s="1" customFormat="1" spans="1:12">
      <c r="A114" s="191"/>
      <c r="B114" s="222"/>
      <c r="C114" s="222"/>
      <c r="D114" s="222"/>
      <c r="E114" s="229"/>
      <c r="F114" s="222"/>
      <c r="G114" s="191">
        <v>2137102</v>
      </c>
      <c r="H114" s="215" t="s">
        <v>1165</v>
      </c>
      <c r="I114" s="227"/>
      <c r="J114" s="227">
        <f t="shared" si="13"/>
        <v>0</v>
      </c>
      <c r="K114" s="208"/>
      <c r="L114" s="227"/>
    </row>
    <row r="115" s="1" customFormat="1" spans="1:12">
      <c r="A115" s="191"/>
      <c r="B115" s="222"/>
      <c r="C115" s="222"/>
      <c r="D115" s="222"/>
      <c r="E115" s="229"/>
      <c r="F115" s="222"/>
      <c r="G115" s="191">
        <v>2137103</v>
      </c>
      <c r="H115" s="215" t="s">
        <v>1166</v>
      </c>
      <c r="I115" s="227"/>
      <c r="J115" s="227">
        <f t="shared" si="13"/>
        <v>0</v>
      </c>
      <c r="K115" s="208"/>
      <c r="L115" s="227"/>
    </row>
    <row r="116" s="1" customFormat="1" spans="1:12">
      <c r="A116" s="191"/>
      <c r="B116" s="222"/>
      <c r="C116" s="222"/>
      <c r="D116" s="222"/>
      <c r="E116" s="229"/>
      <c r="F116" s="222"/>
      <c r="G116" s="191">
        <v>2137199</v>
      </c>
      <c r="H116" s="215" t="s">
        <v>1171</v>
      </c>
      <c r="I116" s="227"/>
      <c r="J116" s="227">
        <f t="shared" si="13"/>
        <v>0</v>
      </c>
      <c r="K116" s="208"/>
      <c r="L116" s="227"/>
    </row>
    <row r="117" s="1" customFormat="1" spans="1:12">
      <c r="A117" s="191"/>
      <c r="B117" s="222"/>
      <c r="C117" s="222"/>
      <c r="D117" s="222"/>
      <c r="E117" s="229"/>
      <c r="F117" s="222"/>
      <c r="G117" s="191">
        <v>21372</v>
      </c>
      <c r="H117" s="215" t="s">
        <v>1172</v>
      </c>
      <c r="I117" s="227">
        <f>SUM(I118:I120)</f>
        <v>4853</v>
      </c>
      <c r="J117" s="227">
        <f t="shared" si="13"/>
        <v>0</v>
      </c>
      <c r="K117" s="208">
        <f>J117/I117</f>
        <v>0</v>
      </c>
      <c r="L117" s="227">
        <v>4853</v>
      </c>
    </row>
    <row r="118" s="1" customFormat="1" spans="1:12">
      <c r="A118" s="191"/>
      <c r="B118" s="222"/>
      <c r="C118" s="222"/>
      <c r="D118" s="222"/>
      <c r="E118" s="229"/>
      <c r="F118" s="222"/>
      <c r="G118" s="191">
        <v>2137201</v>
      </c>
      <c r="H118" s="215" t="s">
        <v>1173</v>
      </c>
      <c r="I118" s="227">
        <v>378</v>
      </c>
      <c r="J118" s="227">
        <f t="shared" si="13"/>
        <v>0</v>
      </c>
      <c r="K118" s="208">
        <f>J118/I118</f>
        <v>0</v>
      </c>
      <c r="L118" s="227">
        <v>378</v>
      </c>
    </row>
    <row r="119" s="1" customFormat="1" spans="1:12">
      <c r="A119" s="191"/>
      <c r="B119" s="222"/>
      <c r="C119" s="222"/>
      <c r="D119" s="222"/>
      <c r="E119" s="229"/>
      <c r="F119" s="222"/>
      <c r="G119" s="191">
        <v>2137202</v>
      </c>
      <c r="H119" s="215" t="s">
        <v>1157</v>
      </c>
      <c r="I119" s="227">
        <v>4475</v>
      </c>
      <c r="J119" s="227">
        <f t="shared" si="13"/>
        <v>0</v>
      </c>
      <c r="K119" s="208">
        <f>J119/I119</f>
        <v>0</v>
      </c>
      <c r="L119" s="227">
        <v>4475</v>
      </c>
    </row>
    <row r="120" s="1" customFormat="1" spans="1:12">
      <c r="A120" s="191"/>
      <c r="B120" s="222"/>
      <c r="C120" s="222"/>
      <c r="D120" s="222"/>
      <c r="E120" s="229"/>
      <c r="F120" s="222"/>
      <c r="G120" s="191">
        <v>2137299</v>
      </c>
      <c r="H120" s="215" t="s">
        <v>1174</v>
      </c>
      <c r="I120" s="227">
        <v>0</v>
      </c>
      <c r="J120" s="227">
        <f t="shared" si="13"/>
        <v>0</v>
      </c>
      <c r="K120" s="208"/>
      <c r="L120" s="227">
        <v>0</v>
      </c>
    </row>
    <row r="121" s="1" customFormat="1" spans="1:12">
      <c r="A121" s="191"/>
      <c r="B121" s="222"/>
      <c r="C121" s="222"/>
      <c r="D121" s="222"/>
      <c r="E121" s="229"/>
      <c r="F121" s="222"/>
      <c r="G121" s="191">
        <v>21373</v>
      </c>
      <c r="H121" s="215" t="s">
        <v>1175</v>
      </c>
      <c r="I121" s="227">
        <f>SUM(I122:I124)</f>
        <v>87</v>
      </c>
      <c r="J121" s="227">
        <f t="shared" si="13"/>
        <v>0</v>
      </c>
      <c r="K121" s="208">
        <f>J121/I121</f>
        <v>0</v>
      </c>
      <c r="L121" s="227">
        <v>87</v>
      </c>
    </row>
    <row r="122" s="1" customFormat="1" spans="1:12">
      <c r="A122" s="191"/>
      <c r="B122" s="222"/>
      <c r="C122" s="222"/>
      <c r="D122" s="222"/>
      <c r="E122" s="229"/>
      <c r="F122" s="222"/>
      <c r="G122" s="191">
        <v>2137301</v>
      </c>
      <c r="H122" s="215" t="s">
        <v>1173</v>
      </c>
      <c r="I122" s="227">
        <v>0</v>
      </c>
      <c r="J122" s="227">
        <f t="shared" si="13"/>
        <v>0</v>
      </c>
      <c r="K122" s="208"/>
      <c r="L122" s="227">
        <v>0</v>
      </c>
    </row>
    <row r="123" s="1" customFormat="1" spans="1:12">
      <c r="A123" s="191"/>
      <c r="B123" s="222"/>
      <c r="C123" s="222"/>
      <c r="D123" s="222"/>
      <c r="E123" s="229"/>
      <c r="F123" s="222"/>
      <c r="G123" s="191">
        <v>2137302</v>
      </c>
      <c r="H123" s="215" t="s">
        <v>1157</v>
      </c>
      <c r="I123" s="227">
        <v>87</v>
      </c>
      <c r="J123" s="227">
        <f t="shared" si="13"/>
        <v>0</v>
      </c>
      <c r="K123" s="208">
        <f>J123/I123</f>
        <v>0</v>
      </c>
      <c r="L123" s="227">
        <v>87</v>
      </c>
    </row>
    <row r="124" s="1" customFormat="1" spans="1:12">
      <c r="A124" s="191"/>
      <c r="B124" s="222"/>
      <c r="C124" s="222"/>
      <c r="D124" s="222"/>
      <c r="E124" s="229"/>
      <c r="F124" s="222"/>
      <c r="G124" s="191">
        <v>2137399</v>
      </c>
      <c r="H124" s="215" t="s">
        <v>1176</v>
      </c>
      <c r="I124" s="227">
        <v>0</v>
      </c>
      <c r="J124" s="227">
        <f t="shared" si="13"/>
        <v>0</v>
      </c>
      <c r="K124" s="208"/>
      <c r="L124" s="227"/>
    </row>
    <row r="125" s="1" customFormat="1" spans="1:12">
      <c r="A125" s="191"/>
      <c r="B125" s="222"/>
      <c r="C125" s="222"/>
      <c r="D125" s="222"/>
      <c r="E125" s="229"/>
      <c r="F125" s="222"/>
      <c r="G125" s="191">
        <v>21374</v>
      </c>
      <c r="H125" s="215" t="s">
        <v>1177</v>
      </c>
      <c r="I125" s="227">
        <f t="shared" ref="I125:L125" si="14">SUM(I126:I127)</f>
        <v>0</v>
      </c>
      <c r="J125" s="227">
        <f t="shared" si="13"/>
        <v>0</v>
      </c>
      <c r="K125" s="208"/>
      <c r="L125" s="227">
        <f t="shared" si="14"/>
        <v>0</v>
      </c>
    </row>
    <row r="126" s="1" customFormat="1" spans="1:12">
      <c r="A126" s="191"/>
      <c r="B126" s="222"/>
      <c r="C126" s="222"/>
      <c r="D126" s="222"/>
      <c r="E126" s="229"/>
      <c r="F126" s="222"/>
      <c r="G126" s="191">
        <v>2137401</v>
      </c>
      <c r="H126" s="215" t="s">
        <v>1157</v>
      </c>
      <c r="I126" s="227"/>
      <c r="J126" s="227">
        <f t="shared" si="13"/>
        <v>0</v>
      </c>
      <c r="K126" s="208"/>
      <c r="L126" s="227"/>
    </row>
    <row r="127" s="1" customFormat="1" spans="1:12">
      <c r="A127" s="191"/>
      <c r="B127" s="222"/>
      <c r="C127" s="222"/>
      <c r="D127" s="222"/>
      <c r="E127" s="229"/>
      <c r="F127" s="222"/>
      <c r="G127" s="191">
        <v>2137499</v>
      </c>
      <c r="H127" s="215" t="s">
        <v>1178</v>
      </c>
      <c r="I127" s="227"/>
      <c r="J127" s="227">
        <f t="shared" si="13"/>
        <v>0</v>
      </c>
      <c r="K127" s="208"/>
      <c r="L127" s="227"/>
    </row>
    <row r="128" s="1" customFormat="1" spans="1:12">
      <c r="A128" s="191"/>
      <c r="B128" s="222"/>
      <c r="C128" s="222"/>
      <c r="D128" s="222"/>
      <c r="E128" s="229"/>
      <c r="F128" s="222"/>
      <c r="G128" s="191">
        <v>214</v>
      </c>
      <c r="H128" s="211" t="s">
        <v>1179</v>
      </c>
      <c r="I128" s="227">
        <f t="shared" ref="I128:L128" si="15">SUM(I129,I134,I139,I148,I155,I164,I167,I170:I170)</f>
        <v>0</v>
      </c>
      <c r="J128" s="227">
        <f t="shared" si="13"/>
        <v>0</v>
      </c>
      <c r="K128" s="208"/>
      <c r="L128" s="227">
        <f t="shared" si="15"/>
        <v>0</v>
      </c>
    </row>
    <row r="129" s="1" customFormat="1" spans="1:12">
      <c r="A129" s="191"/>
      <c r="B129" s="222"/>
      <c r="C129" s="222"/>
      <c r="D129" s="222"/>
      <c r="E129" s="229"/>
      <c r="F129" s="222"/>
      <c r="G129" s="191">
        <v>21460</v>
      </c>
      <c r="H129" s="215" t="s">
        <v>1180</v>
      </c>
      <c r="I129" s="227">
        <f>SUM(I130:I133)</f>
        <v>0</v>
      </c>
      <c r="J129" s="227">
        <f t="shared" si="13"/>
        <v>0</v>
      </c>
      <c r="K129" s="208"/>
      <c r="L129" s="227"/>
    </row>
    <row r="130" s="1" customFormat="1" spans="1:12">
      <c r="A130" s="191"/>
      <c r="B130" s="222"/>
      <c r="C130" s="222"/>
      <c r="D130" s="222"/>
      <c r="E130" s="229"/>
      <c r="F130" s="222"/>
      <c r="G130" s="191">
        <v>2146001</v>
      </c>
      <c r="H130" s="215" t="s">
        <v>762</v>
      </c>
      <c r="I130" s="227"/>
      <c r="J130" s="227">
        <f t="shared" si="13"/>
        <v>0</v>
      </c>
      <c r="K130" s="208"/>
      <c r="L130" s="227"/>
    </row>
    <row r="131" s="1" customFormat="1" spans="1:12">
      <c r="A131" s="191"/>
      <c r="B131" s="222"/>
      <c r="C131" s="222"/>
      <c r="D131" s="222"/>
      <c r="E131" s="229"/>
      <c r="F131" s="222"/>
      <c r="G131" s="191">
        <v>2146002</v>
      </c>
      <c r="H131" s="215" t="s">
        <v>763</v>
      </c>
      <c r="I131" s="227"/>
      <c r="J131" s="227">
        <f t="shared" si="13"/>
        <v>0</v>
      </c>
      <c r="K131" s="208"/>
      <c r="L131" s="227"/>
    </row>
    <row r="132" s="1" customFormat="1" spans="1:12">
      <c r="A132" s="191"/>
      <c r="B132" s="222"/>
      <c r="C132" s="222"/>
      <c r="D132" s="222"/>
      <c r="E132" s="229"/>
      <c r="F132" s="222"/>
      <c r="G132" s="191">
        <v>2146003</v>
      </c>
      <c r="H132" s="215" t="s">
        <v>1181</v>
      </c>
      <c r="I132" s="227"/>
      <c r="J132" s="227">
        <f t="shared" si="13"/>
        <v>0</v>
      </c>
      <c r="K132" s="208"/>
      <c r="L132" s="227"/>
    </row>
    <row r="133" s="1" customFormat="1" spans="1:12">
      <c r="A133" s="191"/>
      <c r="B133" s="222"/>
      <c r="C133" s="222"/>
      <c r="D133" s="222"/>
      <c r="E133" s="229"/>
      <c r="F133" s="222"/>
      <c r="G133" s="191">
        <v>2146099</v>
      </c>
      <c r="H133" s="215" t="s">
        <v>1182</v>
      </c>
      <c r="I133" s="227"/>
      <c r="J133" s="227">
        <f t="shared" si="13"/>
        <v>0</v>
      </c>
      <c r="K133" s="208"/>
      <c r="L133" s="227"/>
    </row>
    <row r="134" s="1" customFormat="1" spans="1:12">
      <c r="A134" s="191"/>
      <c r="B134" s="222"/>
      <c r="C134" s="222"/>
      <c r="D134" s="222"/>
      <c r="E134" s="229"/>
      <c r="F134" s="222"/>
      <c r="G134" s="191">
        <v>21462</v>
      </c>
      <c r="H134" s="215" t="s">
        <v>1183</v>
      </c>
      <c r="I134" s="227">
        <f>SUM(I135:I138)</f>
        <v>0</v>
      </c>
      <c r="J134" s="227">
        <f t="shared" si="13"/>
        <v>0</v>
      </c>
      <c r="K134" s="208"/>
      <c r="L134" s="227"/>
    </row>
    <row r="135" s="1" customFormat="1" spans="1:12">
      <c r="A135" s="191"/>
      <c r="B135" s="222"/>
      <c r="C135" s="222"/>
      <c r="D135" s="222"/>
      <c r="E135" s="229"/>
      <c r="F135" s="222"/>
      <c r="G135" s="191">
        <v>2146201</v>
      </c>
      <c r="H135" s="215" t="s">
        <v>1181</v>
      </c>
      <c r="I135" s="227"/>
      <c r="J135" s="227">
        <f t="shared" si="13"/>
        <v>0</v>
      </c>
      <c r="K135" s="208"/>
      <c r="L135" s="227"/>
    </row>
    <row r="136" s="1" customFormat="1" spans="1:12">
      <c r="A136" s="191"/>
      <c r="B136" s="222"/>
      <c r="C136" s="222"/>
      <c r="D136" s="222"/>
      <c r="E136" s="229"/>
      <c r="F136" s="222"/>
      <c r="G136" s="191">
        <v>2146202</v>
      </c>
      <c r="H136" s="215" t="s">
        <v>1184</v>
      </c>
      <c r="I136" s="227"/>
      <c r="J136" s="227">
        <f t="shared" si="13"/>
        <v>0</v>
      </c>
      <c r="K136" s="208"/>
      <c r="L136" s="227"/>
    </row>
    <row r="137" s="1" customFormat="1" spans="1:12">
      <c r="A137" s="191"/>
      <c r="B137" s="222"/>
      <c r="C137" s="222"/>
      <c r="D137" s="222"/>
      <c r="E137" s="229"/>
      <c r="F137" s="222"/>
      <c r="G137" s="191">
        <v>2146203</v>
      </c>
      <c r="H137" s="215" t="s">
        <v>1185</v>
      </c>
      <c r="I137" s="227"/>
      <c r="J137" s="227">
        <f t="shared" si="13"/>
        <v>0</v>
      </c>
      <c r="K137" s="208"/>
      <c r="L137" s="227"/>
    </row>
    <row r="138" s="1" customFormat="1" spans="1:12">
      <c r="A138" s="191"/>
      <c r="B138" s="222"/>
      <c r="C138" s="222"/>
      <c r="D138" s="222"/>
      <c r="E138" s="229"/>
      <c r="F138" s="222"/>
      <c r="G138" s="191">
        <v>2146299</v>
      </c>
      <c r="H138" s="215" t="s">
        <v>1186</v>
      </c>
      <c r="I138" s="227"/>
      <c r="J138" s="227">
        <f t="shared" si="13"/>
        <v>0</v>
      </c>
      <c r="K138" s="208"/>
      <c r="L138" s="227"/>
    </row>
    <row r="139" s="1" customFormat="1" spans="1:12">
      <c r="A139" s="191"/>
      <c r="B139" s="222"/>
      <c r="C139" s="222"/>
      <c r="D139" s="222"/>
      <c r="E139" s="229"/>
      <c r="F139" s="222"/>
      <c r="G139" s="191">
        <v>21464</v>
      </c>
      <c r="H139" s="215" t="s">
        <v>1187</v>
      </c>
      <c r="I139" s="227">
        <f>SUM(I140:I147)</f>
        <v>0</v>
      </c>
      <c r="J139" s="227">
        <f t="shared" si="13"/>
        <v>0</v>
      </c>
      <c r="K139" s="208"/>
      <c r="L139" s="227"/>
    </row>
    <row r="140" s="1" customFormat="1" spans="1:12">
      <c r="A140" s="191"/>
      <c r="B140" s="222"/>
      <c r="C140" s="222"/>
      <c r="D140" s="222"/>
      <c r="E140" s="229"/>
      <c r="F140" s="222"/>
      <c r="G140" s="191">
        <v>2146401</v>
      </c>
      <c r="H140" s="215" t="s">
        <v>1188</v>
      </c>
      <c r="I140" s="227"/>
      <c r="J140" s="227">
        <f t="shared" si="13"/>
        <v>0</v>
      </c>
      <c r="K140" s="208"/>
      <c r="L140" s="227"/>
    </row>
    <row r="141" s="1" customFormat="1" spans="1:12">
      <c r="A141" s="191"/>
      <c r="B141" s="222"/>
      <c r="C141" s="222"/>
      <c r="D141" s="222"/>
      <c r="E141" s="229"/>
      <c r="F141" s="222"/>
      <c r="G141" s="191">
        <v>2146402</v>
      </c>
      <c r="H141" s="215" t="s">
        <v>1189</v>
      </c>
      <c r="I141" s="227"/>
      <c r="J141" s="227">
        <f t="shared" si="13"/>
        <v>0</v>
      </c>
      <c r="K141" s="208"/>
      <c r="L141" s="227"/>
    </row>
    <row r="142" s="1" customFormat="1" spans="1:12">
      <c r="A142" s="191"/>
      <c r="B142" s="222"/>
      <c r="C142" s="222"/>
      <c r="D142" s="222"/>
      <c r="E142" s="229"/>
      <c r="F142" s="222"/>
      <c r="G142" s="191">
        <v>2146403</v>
      </c>
      <c r="H142" s="215" t="s">
        <v>1190</v>
      </c>
      <c r="I142" s="227"/>
      <c r="J142" s="227">
        <f t="shared" si="13"/>
        <v>0</v>
      </c>
      <c r="K142" s="208"/>
      <c r="L142" s="227"/>
    </row>
    <row r="143" s="1" customFormat="1" spans="1:12">
      <c r="A143" s="191"/>
      <c r="B143" s="222"/>
      <c r="C143" s="222"/>
      <c r="D143" s="222"/>
      <c r="E143" s="229"/>
      <c r="F143" s="222"/>
      <c r="G143" s="191">
        <v>2146404</v>
      </c>
      <c r="H143" s="215" t="s">
        <v>1191</v>
      </c>
      <c r="I143" s="227"/>
      <c r="J143" s="227">
        <f t="shared" si="13"/>
        <v>0</v>
      </c>
      <c r="K143" s="208"/>
      <c r="L143" s="227"/>
    </row>
    <row r="144" s="1" customFormat="1" spans="1:12">
      <c r="A144" s="191"/>
      <c r="B144" s="222"/>
      <c r="C144" s="222"/>
      <c r="D144" s="222"/>
      <c r="E144" s="229"/>
      <c r="F144" s="222"/>
      <c r="G144" s="191">
        <v>2146405</v>
      </c>
      <c r="H144" s="215" t="s">
        <v>1192</v>
      </c>
      <c r="I144" s="227"/>
      <c r="J144" s="227">
        <f t="shared" si="13"/>
        <v>0</v>
      </c>
      <c r="K144" s="208"/>
      <c r="L144" s="227"/>
    </row>
    <row r="145" s="1" customFormat="1" spans="1:12">
      <c r="A145" s="191"/>
      <c r="B145" s="222"/>
      <c r="C145" s="222"/>
      <c r="D145" s="222"/>
      <c r="E145" s="229"/>
      <c r="F145" s="222"/>
      <c r="G145" s="191">
        <v>2146406</v>
      </c>
      <c r="H145" s="215" t="s">
        <v>1193</v>
      </c>
      <c r="I145" s="227"/>
      <c r="J145" s="227">
        <f t="shared" si="13"/>
        <v>0</v>
      </c>
      <c r="K145" s="208"/>
      <c r="L145" s="227"/>
    </row>
    <row r="146" s="1" customFormat="1" spans="1:12">
      <c r="A146" s="191"/>
      <c r="B146" s="222"/>
      <c r="C146" s="222"/>
      <c r="D146" s="222"/>
      <c r="E146" s="229"/>
      <c r="F146" s="222"/>
      <c r="G146" s="191">
        <v>2146407</v>
      </c>
      <c r="H146" s="215" t="s">
        <v>1194</v>
      </c>
      <c r="I146" s="227"/>
      <c r="J146" s="227">
        <f t="shared" si="13"/>
        <v>0</v>
      </c>
      <c r="K146" s="208"/>
      <c r="L146" s="227"/>
    </row>
    <row r="147" s="1" customFormat="1" spans="1:12">
      <c r="A147" s="191"/>
      <c r="B147" s="222"/>
      <c r="C147" s="222"/>
      <c r="D147" s="222"/>
      <c r="E147" s="229"/>
      <c r="F147" s="222"/>
      <c r="G147" s="191">
        <v>2146499</v>
      </c>
      <c r="H147" s="215" t="s">
        <v>1195</v>
      </c>
      <c r="I147" s="227"/>
      <c r="J147" s="227">
        <f t="shared" si="13"/>
        <v>0</v>
      </c>
      <c r="K147" s="208"/>
      <c r="L147" s="227"/>
    </row>
    <row r="148" s="1" customFormat="1" spans="1:12">
      <c r="A148" s="191"/>
      <c r="B148" s="222"/>
      <c r="C148" s="222"/>
      <c r="D148" s="222"/>
      <c r="E148" s="229"/>
      <c r="F148" s="222"/>
      <c r="G148" s="191">
        <v>21468</v>
      </c>
      <c r="H148" s="215" t="s">
        <v>1196</v>
      </c>
      <c r="I148" s="227">
        <f>SUM(I149:I154)</f>
        <v>0</v>
      </c>
      <c r="J148" s="227">
        <f t="shared" si="13"/>
        <v>0</v>
      </c>
      <c r="K148" s="208"/>
      <c r="L148" s="227"/>
    </row>
    <row r="149" s="1" customFormat="1" spans="1:12">
      <c r="A149" s="191"/>
      <c r="B149" s="222"/>
      <c r="C149" s="222"/>
      <c r="D149" s="222"/>
      <c r="E149" s="229"/>
      <c r="F149" s="222"/>
      <c r="G149" s="191">
        <v>2146801</v>
      </c>
      <c r="H149" s="215" t="s">
        <v>1197</v>
      </c>
      <c r="I149" s="227"/>
      <c r="J149" s="227">
        <f t="shared" si="13"/>
        <v>0</v>
      </c>
      <c r="K149" s="208"/>
      <c r="L149" s="227"/>
    </row>
    <row r="150" s="1" customFormat="1" spans="1:12">
      <c r="A150" s="191"/>
      <c r="B150" s="222"/>
      <c r="C150" s="222"/>
      <c r="D150" s="222"/>
      <c r="E150" s="229"/>
      <c r="F150" s="222"/>
      <c r="G150" s="191">
        <v>2146802</v>
      </c>
      <c r="H150" s="215" t="s">
        <v>1198</v>
      </c>
      <c r="I150" s="227"/>
      <c r="J150" s="227">
        <f t="shared" si="13"/>
        <v>0</v>
      </c>
      <c r="K150" s="208"/>
      <c r="L150" s="227"/>
    </row>
    <row r="151" s="1" customFormat="1" spans="1:12">
      <c r="A151" s="191"/>
      <c r="B151" s="222"/>
      <c r="C151" s="222"/>
      <c r="D151" s="222"/>
      <c r="E151" s="229"/>
      <c r="F151" s="222"/>
      <c r="G151" s="191">
        <v>2146803</v>
      </c>
      <c r="H151" s="215" t="s">
        <v>1199</v>
      </c>
      <c r="I151" s="227"/>
      <c r="J151" s="227">
        <f t="shared" si="13"/>
        <v>0</v>
      </c>
      <c r="K151" s="208"/>
      <c r="L151" s="227"/>
    </row>
    <row r="152" s="1" customFormat="1" spans="1:12">
      <c r="A152" s="191"/>
      <c r="B152" s="222"/>
      <c r="C152" s="222"/>
      <c r="D152" s="222"/>
      <c r="E152" s="229"/>
      <c r="F152" s="222"/>
      <c r="G152" s="191">
        <v>2146804</v>
      </c>
      <c r="H152" s="215" t="s">
        <v>1200</v>
      </c>
      <c r="I152" s="227"/>
      <c r="J152" s="227">
        <f t="shared" si="13"/>
        <v>0</v>
      </c>
      <c r="K152" s="208"/>
      <c r="L152" s="227"/>
    </row>
    <row r="153" s="1" customFormat="1" spans="1:12">
      <c r="A153" s="191"/>
      <c r="B153" s="222"/>
      <c r="C153" s="222"/>
      <c r="D153" s="222"/>
      <c r="E153" s="229"/>
      <c r="F153" s="222"/>
      <c r="G153" s="191">
        <v>2146805</v>
      </c>
      <c r="H153" s="215" t="s">
        <v>1201</v>
      </c>
      <c r="I153" s="227"/>
      <c r="J153" s="227">
        <f t="shared" si="13"/>
        <v>0</v>
      </c>
      <c r="K153" s="208"/>
      <c r="L153" s="227"/>
    </row>
    <row r="154" s="1" customFormat="1" spans="1:12">
      <c r="A154" s="191"/>
      <c r="B154" s="222"/>
      <c r="C154" s="222"/>
      <c r="D154" s="222"/>
      <c r="E154" s="229"/>
      <c r="F154" s="222"/>
      <c r="G154" s="191">
        <v>2146899</v>
      </c>
      <c r="H154" s="215" t="s">
        <v>1202</v>
      </c>
      <c r="I154" s="227"/>
      <c r="J154" s="227">
        <f t="shared" si="13"/>
        <v>0</v>
      </c>
      <c r="K154" s="208"/>
      <c r="L154" s="227"/>
    </row>
    <row r="155" s="1" customFormat="1" spans="1:12">
      <c r="A155" s="191"/>
      <c r="B155" s="222"/>
      <c r="C155" s="222"/>
      <c r="D155" s="222"/>
      <c r="E155" s="229"/>
      <c r="F155" s="222"/>
      <c r="G155" s="191">
        <v>21469</v>
      </c>
      <c r="H155" s="215" t="s">
        <v>1203</v>
      </c>
      <c r="I155" s="227">
        <f>SUM(I156:I163)</f>
        <v>0</v>
      </c>
      <c r="J155" s="227">
        <f t="shared" si="13"/>
        <v>0</v>
      </c>
      <c r="K155" s="208"/>
      <c r="L155" s="227"/>
    </row>
    <row r="156" s="1" customFormat="1" spans="1:12">
      <c r="A156" s="191"/>
      <c r="B156" s="222"/>
      <c r="C156" s="222"/>
      <c r="D156" s="222"/>
      <c r="E156" s="229"/>
      <c r="F156" s="222"/>
      <c r="G156" s="191">
        <v>2146901</v>
      </c>
      <c r="H156" s="215" t="s">
        <v>1204</v>
      </c>
      <c r="I156" s="227"/>
      <c r="J156" s="227">
        <f t="shared" si="13"/>
        <v>0</v>
      </c>
      <c r="K156" s="208"/>
      <c r="L156" s="227"/>
    </row>
    <row r="157" s="1" customFormat="1" spans="1:12">
      <c r="A157" s="191"/>
      <c r="B157" s="222"/>
      <c r="C157" s="222"/>
      <c r="D157" s="222"/>
      <c r="E157" s="229"/>
      <c r="F157" s="222"/>
      <c r="G157" s="191">
        <v>2146902</v>
      </c>
      <c r="H157" s="215" t="s">
        <v>788</v>
      </c>
      <c r="I157" s="227"/>
      <c r="J157" s="227">
        <f t="shared" si="13"/>
        <v>0</v>
      </c>
      <c r="K157" s="208"/>
      <c r="L157" s="227"/>
    </row>
    <row r="158" s="1" customFormat="1" spans="1:12">
      <c r="A158" s="191"/>
      <c r="B158" s="222"/>
      <c r="C158" s="222"/>
      <c r="D158" s="222"/>
      <c r="E158" s="229"/>
      <c r="F158" s="222"/>
      <c r="G158" s="191">
        <v>2146903</v>
      </c>
      <c r="H158" s="215" t="s">
        <v>1205</v>
      </c>
      <c r="I158" s="227"/>
      <c r="J158" s="227">
        <f t="shared" si="13"/>
        <v>0</v>
      </c>
      <c r="K158" s="208"/>
      <c r="L158" s="227"/>
    </row>
    <row r="159" s="1" customFormat="1" spans="1:12">
      <c r="A159" s="191"/>
      <c r="B159" s="222"/>
      <c r="C159" s="222"/>
      <c r="D159" s="222"/>
      <c r="E159" s="229"/>
      <c r="F159" s="222"/>
      <c r="G159" s="191">
        <v>2146904</v>
      </c>
      <c r="H159" s="215" t="s">
        <v>1206</v>
      </c>
      <c r="I159" s="227"/>
      <c r="J159" s="227">
        <f t="shared" si="13"/>
        <v>0</v>
      </c>
      <c r="K159" s="208"/>
      <c r="L159" s="227"/>
    </row>
    <row r="160" s="1" customFormat="1" spans="1:12">
      <c r="A160" s="191"/>
      <c r="B160" s="222"/>
      <c r="C160" s="222"/>
      <c r="D160" s="222"/>
      <c r="E160" s="229"/>
      <c r="F160" s="222"/>
      <c r="G160" s="191">
        <v>2146906</v>
      </c>
      <c r="H160" s="215" t="s">
        <v>1207</v>
      </c>
      <c r="I160" s="227"/>
      <c r="J160" s="227">
        <f t="shared" si="13"/>
        <v>0</v>
      </c>
      <c r="K160" s="208"/>
      <c r="L160" s="227"/>
    </row>
    <row r="161" s="1" customFormat="1" spans="1:12">
      <c r="A161" s="191"/>
      <c r="B161" s="222"/>
      <c r="C161" s="222"/>
      <c r="D161" s="222"/>
      <c r="E161" s="229"/>
      <c r="F161" s="222"/>
      <c r="G161" s="191">
        <v>2146907</v>
      </c>
      <c r="H161" s="215" t="s">
        <v>1208</v>
      </c>
      <c r="I161" s="227"/>
      <c r="J161" s="227">
        <f t="shared" si="13"/>
        <v>0</v>
      </c>
      <c r="K161" s="208"/>
      <c r="L161" s="227"/>
    </row>
    <row r="162" s="1" customFormat="1" spans="1:12">
      <c r="A162" s="191"/>
      <c r="B162" s="222"/>
      <c r="C162" s="222"/>
      <c r="D162" s="222"/>
      <c r="E162" s="229"/>
      <c r="F162" s="222"/>
      <c r="G162" s="191">
        <v>2146908</v>
      </c>
      <c r="H162" s="215" t="s">
        <v>1209</v>
      </c>
      <c r="I162" s="227"/>
      <c r="J162" s="227">
        <f t="shared" si="13"/>
        <v>0</v>
      </c>
      <c r="K162" s="208"/>
      <c r="L162" s="227"/>
    </row>
    <row r="163" s="1" customFormat="1" spans="1:12">
      <c r="A163" s="191"/>
      <c r="B163" s="222"/>
      <c r="C163" s="222"/>
      <c r="D163" s="222"/>
      <c r="E163" s="229"/>
      <c r="F163" s="222"/>
      <c r="G163" s="191">
        <v>2146999</v>
      </c>
      <c r="H163" s="215" t="s">
        <v>1210</v>
      </c>
      <c r="I163" s="227"/>
      <c r="J163" s="227">
        <f t="shared" si="13"/>
        <v>0</v>
      </c>
      <c r="K163" s="208"/>
      <c r="L163" s="227"/>
    </row>
    <row r="164" s="1" customFormat="1" spans="1:12">
      <c r="A164" s="191"/>
      <c r="B164" s="222"/>
      <c r="C164" s="222"/>
      <c r="D164" s="222"/>
      <c r="E164" s="229"/>
      <c r="F164" s="222"/>
      <c r="G164" s="191">
        <v>21470</v>
      </c>
      <c r="H164" s="215" t="s">
        <v>1211</v>
      </c>
      <c r="I164" s="227">
        <f>SUM(I165:I166)</f>
        <v>0</v>
      </c>
      <c r="J164" s="227">
        <f t="shared" si="13"/>
        <v>0</v>
      </c>
      <c r="K164" s="208"/>
      <c r="L164" s="227"/>
    </row>
    <row r="165" s="1" customFormat="1" spans="1:12">
      <c r="A165" s="191"/>
      <c r="B165" s="222"/>
      <c r="C165" s="222"/>
      <c r="D165" s="222"/>
      <c r="E165" s="229"/>
      <c r="F165" s="222"/>
      <c r="G165" s="191">
        <v>2147001</v>
      </c>
      <c r="H165" s="215" t="s">
        <v>762</v>
      </c>
      <c r="I165" s="227"/>
      <c r="J165" s="227">
        <f t="shared" si="13"/>
        <v>0</v>
      </c>
      <c r="K165" s="208"/>
      <c r="L165" s="227"/>
    </row>
    <row r="166" s="1" customFormat="1" spans="1:12">
      <c r="A166" s="191"/>
      <c r="B166" s="222"/>
      <c r="C166" s="222"/>
      <c r="D166" s="222"/>
      <c r="E166" s="229"/>
      <c r="F166" s="222"/>
      <c r="G166" s="191">
        <v>2147099</v>
      </c>
      <c r="H166" s="215" t="s">
        <v>1212</v>
      </c>
      <c r="I166" s="227"/>
      <c r="J166" s="227">
        <f t="shared" si="13"/>
        <v>0</v>
      </c>
      <c r="K166" s="208"/>
      <c r="L166" s="227"/>
    </row>
    <row r="167" s="1" customFormat="1" spans="1:12">
      <c r="A167" s="191"/>
      <c r="B167" s="222"/>
      <c r="C167" s="222"/>
      <c r="D167" s="222"/>
      <c r="E167" s="229"/>
      <c r="F167" s="222"/>
      <c r="G167" s="191">
        <v>21471</v>
      </c>
      <c r="H167" s="215" t="s">
        <v>1213</v>
      </c>
      <c r="I167" s="227">
        <f>SUM(I168:I169)</f>
        <v>0</v>
      </c>
      <c r="J167" s="227">
        <f t="shared" si="13"/>
        <v>0</v>
      </c>
      <c r="K167" s="208"/>
      <c r="L167" s="227"/>
    </row>
    <row r="168" s="1" customFormat="1" spans="1:12">
      <c r="A168" s="191"/>
      <c r="B168" s="222"/>
      <c r="C168" s="222"/>
      <c r="D168" s="222"/>
      <c r="E168" s="229"/>
      <c r="F168" s="222"/>
      <c r="G168" s="191">
        <v>2147101</v>
      </c>
      <c r="H168" s="215" t="s">
        <v>762</v>
      </c>
      <c r="I168" s="227"/>
      <c r="J168" s="227">
        <f t="shared" si="13"/>
        <v>0</v>
      </c>
      <c r="K168" s="208"/>
      <c r="L168" s="227"/>
    </row>
    <row r="169" s="1" customFormat="1" spans="1:12">
      <c r="A169" s="191"/>
      <c r="B169" s="222"/>
      <c r="C169" s="222"/>
      <c r="D169" s="222"/>
      <c r="E169" s="229"/>
      <c r="F169" s="222"/>
      <c r="G169" s="191">
        <v>2147199</v>
      </c>
      <c r="H169" s="215" t="s">
        <v>1214</v>
      </c>
      <c r="I169" s="227"/>
      <c r="J169" s="227">
        <f t="shared" si="13"/>
        <v>0</v>
      </c>
      <c r="K169" s="208"/>
      <c r="L169" s="227"/>
    </row>
    <row r="170" s="1" customFormat="1" spans="1:12">
      <c r="A170" s="191"/>
      <c r="B170" s="222"/>
      <c r="C170" s="222"/>
      <c r="D170" s="222"/>
      <c r="E170" s="229"/>
      <c r="F170" s="222"/>
      <c r="G170" s="191">
        <v>21472</v>
      </c>
      <c r="H170" s="215" t="s">
        <v>1215</v>
      </c>
      <c r="I170" s="227"/>
      <c r="J170" s="227">
        <f t="shared" si="13"/>
        <v>0</v>
      </c>
      <c r="K170" s="208"/>
      <c r="L170" s="227"/>
    </row>
    <row r="171" s="1" customFormat="1" spans="1:12">
      <c r="A171" s="191"/>
      <c r="B171" s="222"/>
      <c r="C171" s="222"/>
      <c r="D171" s="222"/>
      <c r="E171" s="229"/>
      <c r="F171" s="222"/>
      <c r="G171" s="191">
        <v>215</v>
      </c>
      <c r="H171" s="211" t="s">
        <v>1216</v>
      </c>
      <c r="I171" s="227">
        <f>SUM(I172)</f>
        <v>0</v>
      </c>
      <c r="J171" s="227">
        <f t="shared" si="13"/>
        <v>0</v>
      </c>
      <c r="K171" s="208"/>
      <c r="L171" s="227"/>
    </row>
    <row r="172" s="1" customFormat="1" spans="1:12">
      <c r="A172" s="191"/>
      <c r="B172" s="222"/>
      <c r="C172" s="222"/>
      <c r="D172" s="222"/>
      <c r="E172" s="229"/>
      <c r="F172" s="222"/>
      <c r="G172" s="191">
        <v>21562</v>
      </c>
      <c r="H172" s="215" t="s">
        <v>1217</v>
      </c>
      <c r="I172" s="227">
        <f>SUM(I173:I175)</f>
        <v>0</v>
      </c>
      <c r="J172" s="227">
        <f t="shared" ref="J172:J235" si="16">L172-I172</f>
        <v>0</v>
      </c>
      <c r="K172" s="208"/>
      <c r="L172" s="227"/>
    </row>
    <row r="173" s="1" customFormat="1" spans="1:12">
      <c r="A173" s="191"/>
      <c r="B173" s="222"/>
      <c r="C173" s="222"/>
      <c r="D173" s="222"/>
      <c r="E173" s="229"/>
      <c r="F173" s="222"/>
      <c r="G173" s="191">
        <v>2156201</v>
      </c>
      <c r="H173" s="215" t="s">
        <v>1218</v>
      </c>
      <c r="I173" s="227"/>
      <c r="J173" s="227">
        <f t="shared" si="16"/>
        <v>0</v>
      </c>
      <c r="K173" s="208"/>
      <c r="L173" s="227"/>
    </row>
    <row r="174" s="1" customFormat="1" spans="1:12">
      <c r="A174" s="191"/>
      <c r="B174" s="222"/>
      <c r="C174" s="222"/>
      <c r="D174" s="222"/>
      <c r="E174" s="229"/>
      <c r="F174" s="222"/>
      <c r="G174" s="239">
        <v>2156202</v>
      </c>
      <c r="H174" s="215" t="s">
        <v>1219</v>
      </c>
      <c r="I174" s="227"/>
      <c r="J174" s="227">
        <f t="shared" si="16"/>
        <v>0</v>
      </c>
      <c r="K174" s="208"/>
      <c r="L174" s="227"/>
    </row>
    <row r="175" s="1" customFormat="1" spans="1:12">
      <c r="A175" s="191"/>
      <c r="B175" s="222"/>
      <c r="C175" s="222"/>
      <c r="D175" s="222"/>
      <c r="E175" s="229"/>
      <c r="F175" s="222"/>
      <c r="G175" s="239">
        <v>2156299</v>
      </c>
      <c r="H175" s="215" t="s">
        <v>1220</v>
      </c>
      <c r="I175" s="227"/>
      <c r="J175" s="227">
        <f t="shared" si="16"/>
        <v>0</v>
      </c>
      <c r="K175" s="208"/>
      <c r="L175" s="227"/>
    </row>
    <row r="176" s="1" customFormat="1" spans="1:12">
      <c r="A176" s="191"/>
      <c r="B176" s="222"/>
      <c r="C176" s="222"/>
      <c r="D176" s="222"/>
      <c r="E176" s="229"/>
      <c r="F176" s="222"/>
      <c r="G176" s="239">
        <v>217</v>
      </c>
      <c r="H176" s="211" t="s">
        <v>1221</v>
      </c>
      <c r="I176" s="227">
        <f>SUM(I177:I178)</f>
        <v>0</v>
      </c>
      <c r="J176" s="227">
        <f t="shared" si="16"/>
        <v>0</v>
      </c>
      <c r="K176" s="208"/>
      <c r="L176" s="227"/>
    </row>
    <row r="177" s="1" customFormat="1" spans="1:12">
      <c r="A177" s="191"/>
      <c r="B177" s="222"/>
      <c r="C177" s="222"/>
      <c r="D177" s="222"/>
      <c r="E177" s="229"/>
      <c r="F177" s="222"/>
      <c r="G177" s="239">
        <v>2170402</v>
      </c>
      <c r="H177" s="215" t="s">
        <v>1222</v>
      </c>
      <c r="I177" s="227"/>
      <c r="J177" s="227">
        <f t="shared" si="16"/>
        <v>0</v>
      </c>
      <c r="K177" s="208"/>
      <c r="L177" s="227"/>
    </row>
    <row r="178" s="1" customFormat="1" spans="1:12">
      <c r="A178" s="191"/>
      <c r="B178" s="222"/>
      <c r="C178" s="222"/>
      <c r="D178" s="222"/>
      <c r="E178" s="229"/>
      <c r="F178" s="222"/>
      <c r="G178" s="239">
        <v>2170403</v>
      </c>
      <c r="H178" s="215" t="s">
        <v>1223</v>
      </c>
      <c r="I178" s="227"/>
      <c r="J178" s="227">
        <f t="shared" si="16"/>
        <v>0</v>
      </c>
      <c r="K178" s="208"/>
      <c r="L178" s="227"/>
    </row>
    <row r="179" s="1" customFormat="1" spans="1:12">
      <c r="A179" s="191"/>
      <c r="B179" s="222"/>
      <c r="C179" s="222"/>
      <c r="D179" s="222"/>
      <c r="E179" s="229"/>
      <c r="F179" s="222"/>
      <c r="G179" s="240">
        <v>229</v>
      </c>
      <c r="H179" s="211" t="s">
        <v>1224</v>
      </c>
      <c r="I179" s="212">
        <f t="shared" ref="I179:L179" si="17">SUM(I180,I184,I194,I193)</f>
        <v>108055</v>
      </c>
      <c r="J179" s="227">
        <f t="shared" si="16"/>
        <v>0</v>
      </c>
      <c r="K179" s="208">
        <f>J179/I179</f>
        <v>0</v>
      </c>
      <c r="L179" s="212">
        <f t="shared" si="17"/>
        <v>108055</v>
      </c>
    </row>
    <row r="180" s="1" customFormat="1" spans="1:12">
      <c r="A180" s="191"/>
      <c r="B180" s="222"/>
      <c r="C180" s="222"/>
      <c r="D180" s="222"/>
      <c r="E180" s="229"/>
      <c r="F180" s="222"/>
      <c r="G180" s="240">
        <v>22904</v>
      </c>
      <c r="H180" s="215" t="s">
        <v>1225</v>
      </c>
      <c r="I180" s="227">
        <f>SUM(I181:I183)</f>
        <v>101989</v>
      </c>
      <c r="J180" s="227">
        <f t="shared" si="16"/>
        <v>0</v>
      </c>
      <c r="K180" s="208">
        <f>J180/I180</f>
        <v>0</v>
      </c>
      <c r="L180" s="227">
        <f>SUM(L181:L183)</f>
        <v>101989</v>
      </c>
    </row>
    <row r="181" s="1" customFormat="1" spans="1:12">
      <c r="A181" s="191"/>
      <c r="B181" s="222"/>
      <c r="C181" s="222"/>
      <c r="D181" s="222"/>
      <c r="E181" s="229"/>
      <c r="F181" s="222"/>
      <c r="G181" s="240">
        <v>2290401</v>
      </c>
      <c r="H181" s="215" t="s">
        <v>1226</v>
      </c>
      <c r="I181" s="227">
        <v>0</v>
      </c>
      <c r="J181" s="227">
        <f t="shared" si="16"/>
        <v>0</v>
      </c>
      <c r="K181" s="208"/>
      <c r="L181" s="227"/>
    </row>
    <row r="182" s="1" customFormat="1" spans="1:12">
      <c r="A182" s="191"/>
      <c r="B182" s="222"/>
      <c r="C182" s="222"/>
      <c r="D182" s="222"/>
      <c r="E182" s="229"/>
      <c r="F182" s="222"/>
      <c r="G182" s="240">
        <v>2290402</v>
      </c>
      <c r="H182" s="215" t="s">
        <v>1227</v>
      </c>
      <c r="I182" s="227">
        <v>101989</v>
      </c>
      <c r="J182" s="227">
        <f t="shared" si="16"/>
        <v>0</v>
      </c>
      <c r="K182" s="208">
        <f>J182/I182</f>
        <v>0</v>
      </c>
      <c r="L182" s="227">
        <v>101989</v>
      </c>
    </row>
    <row r="183" s="1" customFormat="1" spans="1:12">
      <c r="A183" s="191"/>
      <c r="B183" s="222"/>
      <c r="C183" s="222"/>
      <c r="D183" s="222"/>
      <c r="E183" s="229"/>
      <c r="F183" s="222"/>
      <c r="G183" s="240">
        <v>2290403</v>
      </c>
      <c r="H183" s="215" t="s">
        <v>1228</v>
      </c>
      <c r="I183" s="227">
        <v>0</v>
      </c>
      <c r="J183" s="227">
        <f t="shared" si="16"/>
        <v>0</v>
      </c>
      <c r="K183" s="208"/>
      <c r="L183" s="227"/>
    </row>
    <row r="184" s="1" customFormat="1" spans="1:12">
      <c r="A184" s="191"/>
      <c r="B184" s="222"/>
      <c r="C184" s="222"/>
      <c r="D184" s="222"/>
      <c r="E184" s="229"/>
      <c r="F184" s="222"/>
      <c r="G184" s="240">
        <v>22908</v>
      </c>
      <c r="H184" s="215" t="s">
        <v>1229</v>
      </c>
      <c r="I184" s="227"/>
      <c r="J184" s="227">
        <f t="shared" si="16"/>
        <v>0</v>
      </c>
      <c r="K184" s="208"/>
      <c r="L184" s="227"/>
    </row>
    <row r="185" s="1" customFormat="1" spans="1:12">
      <c r="A185" s="191"/>
      <c r="B185" s="222"/>
      <c r="C185" s="222"/>
      <c r="D185" s="222"/>
      <c r="E185" s="229"/>
      <c r="F185" s="222"/>
      <c r="G185" s="240">
        <v>2290802</v>
      </c>
      <c r="H185" s="215" t="s">
        <v>1230</v>
      </c>
      <c r="I185" s="227"/>
      <c r="J185" s="227">
        <f t="shared" si="16"/>
        <v>0</v>
      </c>
      <c r="K185" s="208"/>
      <c r="L185" s="227"/>
    </row>
    <row r="186" s="1" customFormat="1" spans="1:12">
      <c r="A186" s="191"/>
      <c r="B186" s="222"/>
      <c r="C186" s="222"/>
      <c r="D186" s="222"/>
      <c r="E186" s="229"/>
      <c r="F186" s="222"/>
      <c r="G186" s="240">
        <v>2290803</v>
      </c>
      <c r="H186" s="215" t="s">
        <v>1231</v>
      </c>
      <c r="I186" s="227"/>
      <c r="J186" s="227">
        <f t="shared" si="16"/>
        <v>0</v>
      </c>
      <c r="K186" s="208"/>
      <c r="L186" s="227"/>
    </row>
    <row r="187" s="1" customFormat="1" spans="1:12">
      <c r="A187" s="191"/>
      <c r="B187" s="222"/>
      <c r="C187" s="222"/>
      <c r="D187" s="222"/>
      <c r="E187" s="229"/>
      <c r="F187" s="222"/>
      <c r="G187" s="240">
        <v>2290804</v>
      </c>
      <c r="H187" s="215" t="s">
        <v>1232</v>
      </c>
      <c r="I187" s="227"/>
      <c r="J187" s="227">
        <f t="shared" si="16"/>
        <v>0</v>
      </c>
      <c r="K187" s="208"/>
      <c r="L187" s="227"/>
    </row>
    <row r="188" s="1" customFormat="1" spans="1:12">
      <c r="A188" s="191"/>
      <c r="B188" s="222"/>
      <c r="C188" s="222"/>
      <c r="D188" s="222"/>
      <c r="E188" s="229"/>
      <c r="F188" s="222"/>
      <c r="G188" s="240">
        <v>2290805</v>
      </c>
      <c r="H188" s="215" t="s">
        <v>1233</v>
      </c>
      <c r="I188" s="227"/>
      <c r="J188" s="227">
        <f t="shared" si="16"/>
        <v>0</v>
      </c>
      <c r="K188" s="208"/>
      <c r="L188" s="227"/>
    </row>
    <row r="189" s="1" customFormat="1" spans="1:12">
      <c r="A189" s="191"/>
      <c r="B189" s="222"/>
      <c r="C189" s="222"/>
      <c r="D189" s="222"/>
      <c r="E189" s="229"/>
      <c r="F189" s="222"/>
      <c r="G189" s="240">
        <v>2290806</v>
      </c>
      <c r="H189" s="215" t="s">
        <v>1234</v>
      </c>
      <c r="I189" s="227"/>
      <c r="J189" s="227">
        <f t="shared" si="16"/>
        <v>0</v>
      </c>
      <c r="K189" s="208"/>
      <c r="L189" s="227"/>
    </row>
    <row r="190" s="1" customFormat="1" spans="1:12">
      <c r="A190" s="191"/>
      <c r="B190" s="222"/>
      <c r="C190" s="222"/>
      <c r="D190" s="222"/>
      <c r="E190" s="229"/>
      <c r="F190" s="222"/>
      <c r="G190" s="240">
        <v>2290807</v>
      </c>
      <c r="H190" s="215" t="s">
        <v>1235</v>
      </c>
      <c r="I190" s="227"/>
      <c r="J190" s="227">
        <f t="shared" si="16"/>
        <v>0</v>
      </c>
      <c r="K190" s="208"/>
      <c r="L190" s="227"/>
    </row>
    <row r="191" s="181" customFormat="1" spans="1:12">
      <c r="A191" s="226"/>
      <c r="B191" s="230"/>
      <c r="C191" s="230"/>
      <c r="D191" s="230"/>
      <c r="E191" s="231"/>
      <c r="F191" s="230"/>
      <c r="G191" s="240">
        <v>2290808</v>
      </c>
      <c r="H191" s="215" t="s">
        <v>1236</v>
      </c>
      <c r="I191" s="212"/>
      <c r="J191" s="227">
        <f t="shared" si="16"/>
        <v>0</v>
      </c>
      <c r="K191" s="208"/>
      <c r="L191" s="212"/>
    </row>
    <row r="192" s="1" customFormat="1" spans="1:12">
      <c r="A192" s="191"/>
      <c r="B192" s="222"/>
      <c r="C192" s="222"/>
      <c r="D192" s="222"/>
      <c r="E192" s="229"/>
      <c r="F192" s="222"/>
      <c r="G192" s="240">
        <v>2290899</v>
      </c>
      <c r="H192" s="215" t="s">
        <v>1237</v>
      </c>
      <c r="I192" s="227"/>
      <c r="J192" s="227">
        <f t="shared" si="16"/>
        <v>0</v>
      </c>
      <c r="K192" s="208"/>
      <c r="L192" s="227"/>
    </row>
    <row r="193" s="1" customFormat="1" spans="1:12">
      <c r="A193" s="191"/>
      <c r="B193" s="222"/>
      <c r="C193" s="222"/>
      <c r="D193" s="222"/>
      <c r="E193" s="229"/>
      <c r="F193" s="222"/>
      <c r="G193" s="240">
        <v>22909</v>
      </c>
      <c r="H193" s="215" t="s">
        <v>1238</v>
      </c>
      <c r="I193" s="227">
        <v>0</v>
      </c>
      <c r="J193" s="227">
        <f t="shared" si="16"/>
        <v>0</v>
      </c>
      <c r="K193" s="208"/>
      <c r="L193" s="227"/>
    </row>
    <row r="194" s="1" customFormat="1" spans="1:12">
      <c r="A194" s="191"/>
      <c r="B194" s="222"/>
      <c r="C194" s="222"/>
      <c r="D194" s="222"/>
      <c r="E194" s="229"/>
      <c r="F194" s="222"/>
      <c r="G194" s="240">
        <v>22960</v>
      </c>
      <c r="H194" s="215" t="s">
        <v>1239</v>
      </c>
      <c r="I194" s="227">
        <f>SUM(I195:I205)</f>
        <v>6066</v>
      </c>
      <c r="J194" s="227">
        <f t="shared" si="16"/>
        <v>0</v>
      </c>
      <c r="K194" s="208">
        <f>J194/I194</f>
        <v>0</v>
      </c>
      <c r="L194" s="227">
        <f>SUM(L195:L205)</f>
        <v>6066</v>
      </c>
    </row>
    <row r="195" s="1" customFormat="1" spans="1:12">
      <c r="A195" s="191"/>
      <c r="B195" s="222"/>
      <c r="C195" s="222"/>
      <c r="D195" s="222"/>
      <c r="E195" s="229"/>
      <c r="F195" s="222"/>
      <c r="G195" s="240">
        <v>2296001</v>
      </c>
      <c r="H195" s="215" t="s">
        <v>1240</v>
      </c>
      <c r="I195" s="227">
        <v>0</v>
      </c>
      <c r="J195" s="227">
        <f t="shared" si="16"/>
        <v>0</v>
      </c>
      <c r="K195" s="208"/>
      <c r="L195" s="227">
        <v>0</v>
      </c>
    </row>
    <row r="196" s="1" customFormat="1" spans="1:12">
      <c r="A196" s="191"/>
      <c r="B196" s="222"/>
      <c r="C196" s="222"/>
      <c r="D196" s="222"/>
      <c r="E196" s="229"/>
      <c r="F196" s="222"/>
      <c r="G196" s="240">
        <v>2296002</v>
      </c>
      <c r="H196" s="215" t="s">
        <v>1241</v>
      </c>
      <c r="I196" s="227">
        <v>5886</v>
      </c>
      <c r="J196" s="227">
        <f t="shared" si="16"/>
        <v>0</v>
      </c>
      <c r="K196" s="208">
        <f>J196/I196</f>
        <v>0</v>
      </c>
      <c r="L196" s="227">
        <v>5886</v>
      </c>
    </row>
    <row r="197" s="1" customFormat="1" spans="1:12">
      <c r="A197" s="191"/>
      <c r="B197" s="222"/>
      <c r="C197" s="222"/>
      <c r="D197" s="222"/>
      <c r="E197" s="229"/>
      <c r="F197" s="222"/>
      <c r="G197" s="240">
        <v>2296003</v>
      </c>
      <c r="H197" s="215" t="s">
        <v>1242</v>
      </c>
      <c r="I197" s="227">
        <v>107</v>
      </c>
      <c r="J197" s="227">
        <f t="shared" si="16"/>
        <v>0</v>
      </c>
      <c r="K197" s="208">
        <f>J197/I197</f>
        <v>0</v>
      </c>
      <c r="L197" s="227">
        <v>107</v>
      </c>
    </row>
    <row r="198" s="1" customFormat="1" spans="1:12">
      <c r="A198" s="191"/>
      <c r="B198" s="222"/>
      <c r="C198" s="222"/>
      <c r="D198" s="222"/>
      <c r="E198" s="229"/>
      <c r="F198" s="222"/>
      <c r="G198" s="240">
        <v>2296004</v>
      </c>
      <c r="H198" s="215" t="s">
        <v>1243</v>
      </c>
      <c r="I198" s="227">
        <v>0</v>
      </c>
      <c r="J198" s="227">
        <f t="shared" si="16"/>
        <v>0</v>
      </c>
      <c r="K198" s="208"/>
      <c r="L198" s="227">
        <v>0</v>
      </c>
    </row>
    <row r="199" s="1" customFormat="1" spans="1:12">
      <c r="A199" s="191"/>
      <c r="B199" s="222"/>
      <c r="C199" s="222"/>
      <c r="D199" s="222"/>
      <c r="E199" s="229"/>
      <c r="F199" s="222"/>
      <c r="G199" s="240">
        <v>2296005</v>
      </c>
      <c r="H199" s="215" t="s">
        <v>1244</v>
      </c>
      <c r="I199" s="227">
        <v>0</v>
      </c>
      <c r="J199" s="227">
        <f t="shared" si="16"/>
        <v>0</v>
      </c>
      <c r="K199" s="208"/>
      <c r="L199" s="227">
        <v>0</v>
      </c>
    </row>
    <row r="200" s="1" customFormat="1" spans="1:12">
      <c r="A200" s="191"/>
      <c r="B200" s="222"/>
      <c r="C200" s="222"/>
      <c r="D200" s="222"/>
      <c r="E200" s="229"/>
      <c r="F200" s="222"/>
      <c r="G200" s="240">
        <v>2296006</v>
      </c>
      <c r="H200" s="215" t="s">
        <v>1245</v>
      </c>
      <c r="I200" s="227">
        <v>73</v>
      </c>
      <c r="J200" s="227">
        <f t="shared" si="16"/>
        <v>0</v>
      </c>
      <c r="K200" s="208">
        <f>J200/I200</f>
        <v>0</v>
      </c>
      <c r="L200" s="227">
        <v>73</v>
      </c>
    </row>
    <row r="201" s="1" customFormat="1" spans="1:12">
      <c r="A201" s="191"/>
      <c r="B201" s="222"/>
      <c r="C201" s="222"/>
      <c r="D201" s="222"/>
      <c r="E201" s="229"/>
      <c r="F201" s="222"/>
      <c r="G201" s="239">
        <v>2296010</v>
      </c>
      <c r="H201" s="215" t="s">
        <v>1246</v>
      </c>
      <c r="I201" s="227">
        <v>0</v>
      </c>
      <c r="J201" s="227">
        <f t="shared" si="16"/>
        <v>0</v>
      </c>
      <c r="K201" s="208"/>
      <c r="L201" s="227">
        <v>0</v>
      </c>
    </row>
    <row r="202" s="1" customFormat="1" spans="1:12">
      <c r="A202" s="191"/>
      <c r="B202" s="222"/>
      <c r="C202" s="222"/>
      <c r="D202" s="222"/>
      <c r="E202" s="229"/>
      <c r="F202" s="222"/>
      <c r="G202" s="239">
        <v>2296011</v>
      </c>
      <c r="H202" s="215" t="s">
        <v>1247</v>
      </c>
      <c r="I202" s="227">
        <v>0</v>
      </c>
      <c r="J202" s="227">
        <f t="shared" si="16"/>
        <v>0</v>
      </c>
      <c r="K202" s="208"/>
      <c r="L202" s="227">
        <v>0</v>
      </c>
    </row>
    <row r="203" s="1" customFormat="1" spans="1:12">
      <c r="A203" s="191"/>
      <c r="B203" s="222"/>
      <c r="C203" s="222"/>
      <c r="D203" s="222"/>
      <c r="E203" s="229"/>
      <c r="F203" s="222"/>
      <c r="G203" s="239">
        <v>2296012</v>
      </c>
      <c r="H203" s="215" t="s">
        <v>1248</v>
      </c>
      <c r="I203" s="227">
        <v>0</v>
      </c>
      <c r="J203" s="227">
        <f t="shared" si="16"/>
        <v>0</v>
      </c>
      <c r="K203" s="208"/>
      <c r="L203" s="227">
        <v>0</v>
      </c>
    </row>
    <row r="204" s="1" customFormat="1" spans="1:12">
      <c r="A204" s="191"/>
      <c r="B204" s="222"/>
      <c r="C204" s="222"/>
      <c r="D204" s="222"/>
      <c r="E204" s="229"/>
      <c r="F204" s="222"/>
      <c r="G204" s="239">
        <v>2296013</v>
      </c>
      <c r="H204" s="215" t="s">
        <v>1249</v>
      </c>
      <c r="I204" s="227">
        <v>0</v>
      </c>
      <c r="J204" s="227">
        <f t="shared" si="16"/>
        <v>0</v>
      </c>
      <c r="K204" s="208"/>
      <c r="L204" s="227"/>
    </row>
    <row r="205" s="1" customFormat="1" spans="1:12">
      <c r="A205" s="191"/>
      <c r="B205" s="222"/>
      <c r="C205" s="222"/>
      <c r="D205" s="222"/>
      <c r="E205" s="229"/>
      <c r="F205" s="222"/>
      <c r="G205" s="240">
        <v>2296099</v>
      </c>
      <c r="H205" s="215" t="s">
        <v>1250</v>
      </c>
      <c r="I205" s="227">
        <v>0</v>
      </c>
      <c r="J205" s="227">
        <f t="shared" si="16"/>
        <v>0</v>
      </c>
      <c r="K205" s="208"/>
      <c r="L205" s="227"/>
    </row>
    <row r="206" s="1" customFormat="1" spans="1:12">
      <c r="A206" s="191"/>
      <c r="B206" s="222"/>
      <c r="C206" s="222"/>
      <c r="D206" s="222"/>
      <c r="E206" s="229"/>
      <c r="F206" s="222"/>
      <c r="G206" s="240">
        <v>232</v>
      </c>
      <c r="H206" s="211" t="s">
        <v>1251</v>
      </c>
      <c r="I206" s="212">
        <f t="shared" ref="I206:L206" si="18">I207</f>
        <v>24224</v>
      </c>
      <c r="J206" s="227">
        <f t="shared" si="16"/>
        <v>1</v>
      </c>
      <c r="K206" s="208">
        <f>J206/I206</f>
        <v>4.12813738441215e-5</v>
      </c>
      <c r="L206" s="212">
        <f t="shared" si="18"/>
        <v>24225</v>
      </c>
    </row>
    <row r="207" s="1" customFormat="1" spans="1:12">
      <c r="A207" s="191"/>
      <c r="B207" s="222"/>
      <c r="C207" s="222"/>
      <c r="D207" s="222"/>
      <c r="E207" s="229"/>
      <c r="F207" s="222"/>
      <c r="G207" s="240">
        <v>23204</v>
      </c>
      <c r="H207" s="215" t="s">
        <v>1252</v>
      </c>
      <c r="I207" s="227">
        <f t="shared" ref="I207:L207" si="19">SUM(I208:I222)</f>
        <v>24224</v>
      </c>
      <c r="J207" s="227">
        <f t="shared" si="16"/>
        <v>1</v>
      </c>
      <c r="K207" s="208">
        <f>J207/I207</f>
        <v>4.12813738441215e-5</v>
      </c>
      <c r="L207" s="227">
        <f t="shared" si="19"/>
        <v>24225</v>
      </c>
    </row>
    <row r="208" s="1" customFormat="1" spans="1:12">
      <c r="A208" s="191"/>
      <c r="B208" s="222"/>
      <c r="C208" s="222"/>
      <c r="D208" s="222"/>
      <c r="E208" s="229"/>
      <c r="F208" s="222"/>
      <c r="G208" s="240">
        <v>2320401</v>
      </c>
      <c r="H208" s="241" t="s">
        <v>1253</v>
      </c>
      <c r="I208" s="227">
        <v>0</v>
      </c>
      <c r="J208" s="227">
        <f t="shared" si="16"/>
        <v>0</v>
      </c>
      <c r="K208" s="208"/>
      <c r="L208" s="227"/>
    </row>
    <row r="209" s="1" customFormat="1" spans="1:12">
      <c r="A209" s="191"/>
      <c r="B209" s="222"/>
      <c r="C209" s="222"/>
      <c r="D209" s="222"/>
      <c r="E209" s="229"/>
      <c r="F209" s="222"/>
      <c r="G209" s="240">
        <v>2320405</v>
      </c>
      <c r="H209" s="241" t="s">
        <v>1254</v>
      </c>
      <c r="I209" s="227">
        <v>0</v>
      </c>
      <c r="J209" s="227">
        <f t="shared" si="16"/>
        <v>0</v>
      </c>
      <c r="K209" s="208"/>
      <c r="L209" s="227"/>
    </row>
    <row r="210" s="1" customFormat="1" spans="1:12">
      <c r="A210" s="191"/>
      <c r="B210" s="222"/>
      <c r="C210" s="222"/>
      <c r="D210" s="222"/>
      <c r="E210" s="229"/>
      <c r="F210" s="222"/>
      <c r="G210" s="240">
        <v>2320411</v>
      </c>
      <c r="H210" s="241" t="s">
        <v>1255</v>
      </c>
      <c r="I210" s="227">
        <v>898</v>
      </c>
      <c r="J210" s="227">
        <f t="shared" si="16"/>
        <v>0</v>
      </c>
      <c r="K210" s="208">
        <f>J210/I210</f>
        <v>0</v>
      </c>
      <c r="L210" s="227">
        <v>898</v>
      </c>
    </row>
    <row r="211" s="1" customFormat="1" spans="1:12">
      <c r="A211" s="191"/>
      <c r="B211" s="222"/>
      <c r="C211" s="222"/>
      <c r="D211" s="222"/>
      <c r="E211" s="229"/>
      <c r="F211" s="222"/>
      <c r="G211" s="240">
        <v>2320413</v>
      </c>
      <c r="H211" s="241" t="s">
        <v>1256</v>
      </c>
      <c r="I211" s="227">
        <v>0</v>
      </c>
      <c r="J211" s="227">
        <f t="shared" si="16"/>
        <v>0</v>
      </c>
      <c r="K211" s="208"/>
      <c r="L211" s="227"/>
    </row>
    <row r="212" s="1" customFormat="1" spans="1:12">
      <c r="A212" s="191"/>
      <c r="B212" s="222"/>
      <c r="C212" s="222"/>
      <c r="D212" s="222"/>
      <c r="E212" s="229"/>
      <c r="F212" s="222"/>
      <c r="G212" s="240">
        <v>2320414</v>
      </c>
      <c r="H212" s="241" t="s">
        <v>1257</v>
      </c>
      <c r="I212" s="227">
        <v>0</v>
      </c>
      <c r="J212" s="227">
        <f t="shared" si="16"/>
        <v>0</v>
      </c>
      <c r="K212" s="208"/>
      <c r="L212" s="227"/>
    </row>
    <row r="213" s="1" customFormat="1" spans="1:12">
      <c r="A213" s="191"/>
      <c r="B213" s="222"/>
      <c r="C213" s="222"/>
      <c r="D213" s="222"/>
      <c r="E213" s="229"/>
      <c r="F213" s="222"/>
      <c r="G213" s="240">
        <v>2320416</v>
      </c>
      <c r="H213" s="241" t="s">
        <v>1258</v>
      </c>
      <c r="I213" s="227">
        <v>0</v>
      </c>
      <c r="J213" s="227">
        <f t="shared" si="16"/>
        <v>0</v>
      </c>
      <c r="K213" s="208"/>
      <c r="L213" s="227"/>
    </row>
    <row r="214" s="1" customFormat="1" spans="1:12">
      <c r="A214" s="191"/>
      <c r="B214" s="222"/>
      <c r="C214" s="222"/>
      <c r="D214" s="222"/>
      <c r="E214" s="229"/>
      <c r="F214" s="222"/>
      <c r="G214" s="240">
        <v>2320417</v>
      </c>
      <c r="H214" s="241" t="s">
        <v>1259</v>
      </c>
      <c r="I214" s="227">
        <v>0</v>
      </c>
      <c r="J214" s="227">
        <f t="shared" si="16"/>
        <v>0</v>
      </c>
      <c r="K214" s="208"/>
      <c r="L214" s="227"/>
    </row>
    <row r="215" s="1" customFormat="1" spans="1:12">
      <c r="A215" s="191"/>
      <c r="B215" s="222"/>
      <c r="C215" s="222"/>
      <c r="D215" s="222"/>
      <c r="E215" s="229"/>
      <c r="F215" s="222"/>
      <c r="G215" s="240">
        <v>2320418</v>
      </c>
      <c r="H215" s="241" t="s">
        <v>1260</v>
      </c>
      <c r="I215" s="227">
        <v>0</v>
      </c>
      <c r="J215" s="227">
        <f t="shared" si="16"/>
        <v>0</v>
      </c>
      <c r="K215" s="208"/>
      <c r="L215" s="227"/>
    </row>
    <row r="216" s="1" customFormat="1" spans="1:12">
      <c r="A216" s="191"/>
      <c r="B216" s="222"/>
      <c r="C216" s="222"/>
      <c r="D216" s="222"/>
      <c r="E216" s="229"/>
      <c r="F216" s="222"/>
      <c r="G216" s="240">
        <v>2320419</v>
      </c>
      <c r="H216" s="241" t="s">
        <v>1261</v>
      </c>
      <c r="I216" s="227">
        <v>0</v>
      </c>
      <c r="J216" s="227">
        <f t="shared" si="16"/>
        <v>0</v>
      </c>
      <c r="K216" s="208"/>
      <c r="L216" s="227"/>
    </row>
    <row r="217" s="1" customFormat="1" spans="1:12">
      <c r="A217" s="191"/>
      <c r="B217" s="222"/>
      <c r="C217" s="222"/>
      <c r="D217" s="222"/>
      <c r="E217" s="229"/>
      <c r="F217" s="222"/>
      <c r="G217" s="240">
        <v>2320420</v>
      </c>
      <c r="H217" s="241" t="s">
        <v>1262</v>
      </c>
      <c r="I217" s="227">
        <v>0</v>
      </c>
      <c r="J217" s="227">
        <f t="shared" si="16"/>
        <v>0</v>
      </c>
      <c r="K217" s="208"/>
      <c r="L217" s="227"/>
    </row>
    <row r="218" s="181" customFormat="1" spans="1:12">
      <c r="A218" s="226"/>
      <c r="B218" s="230"/>
      <c r="C218" s="230"/>
      <c r="D218" s="230"/>
      <c r="E218" s="231"/>
      <c r="F218" s="230"/>
      <c r="G218" s="240">
        <v>2320431</v>
      </c>
      <c r="H218" s="241" t="s">
        <v>1263</v>
      </c>
      <c r="I218" s="227">
        <v>310</v>
      </c>
      <c r="J218" s="227">
        <f t="shared" si="16"/>
        <v>1</v>
      </c>
      <c r="K218" s="208">
        <f>J218/I218</f>
        <v>0.0032258064516129</v>
      </c>
      <c r="L218" s="227">
        <v>311</v>
      </c>
    </row>
    <row r="219" s="1" customFormat="1" spans="1:12">
      <c r="A219" s="191"/>
      <c r="B219" s="222"/>
      <c r="C219" s="222"/>
      <c r="D219" s="222"/>
      <c r="E219" s="229"/>
      <c r="F219" s="222"/>
      <c r="G219" s="240">
        <v>2320432</v>
      </c>
      <c r="H219" s="241" t="s">
        <v>1264</v>
      </c>
      <c r="I219" s="227">
        <v>0</v>
      </c>
      <c r="J219" s="227">
        <f t="shared" si="16"/>
        <v>0</v>
      </c>
      <c r="K219" s="208"/>
      <c r="L219" s="227"/>
    </row>
    <row r="220" s="1" customFormat="1" spans="1:12">
      <c r="A220" s="191"/>
      <c r="B220" s="222"/>
      <c r="C220" s="222"/>
      <c r="D220" s="222"/>
      <c r="E220" s="229"/>
      <c r="F220" s="222"/>
      <c r="G220" s="240">
        <v>2320433</v>
      </c>
      <c r="H220" s="241" t="s">
        <v>1265</v>
      </c>
      <c r="I220" s="227">
        <v>0</v>
      </c>
      <c r="J220" s="227">
        <f t="shared" si="16"/>
        <v>0</v>
      </c>
      <c r="K220" s="208"/>
      <c r="L220" s="227"/>
    </row>
    <row r="221" s="1" customFormat="1" spans="1:12">
      <c r="A221" s="191"/>
      <c r="B221" s="222"/>
      <c r="C221" s="222"/>
      <c r="D221" s="222"/>
      <c r="E221" s="229"/>
      <c r="F221" s="222"/>
      <c r="G221" s="240">
        <v>2320498</v>
      </c>
      <c r="H221" s="241" t="s">
        <v>1266</v>
      </c>
      <c r="I221" s="227">
        <v>23016</v>
      </c>
      <c r="J221" s="227">
        <f t="shared" si="16"/>
        <v>0</v>
      </c>
      <c r="K221" s="208">
        <f>J221/I221</f>
        <v>0</v>
      </c>
      <c r="L221" s="227">
        <v>23016</v>
      </c>
    </row>
    <row r="222" s="1" customFormat="1" spans="1:12">
      <c r="A222" s="191"/>
      <c r="B222" s="222"/>
      <c r="C222" s="222"/>
      <c r="D222" s="222"/>
      <c r="E222" s="229"/>
      <c r="F222" s="222"/>
      <c r="G222" s="240">
        <v>2320499</v>
      </c>
      <c r="H222" s="241" t="s">
        <v>1267</v>
      </c>
      <c r="I222" s="227"/>
      <c r="J222" s="227">
        <f t="shared" si="16"/>
        <v>0</v>
      </c>
      <c r="K222" s="208"/>
      <c r="L222" s="227"/>
    </row>
    <row r="223" s="1" customFormat="1" spans="1:12">
      <c r="A223" s="191"/>
      <c r="B223" s="222"/>
      <c r="C223" s="222"/>
      <c r="D223" s="222"/>
      <c r="E223" s="229"/>
      <c r="F223" s="222"/>
      <c r="G223" s="240">
        <v>233</v>
      </c>
      <c r="H223" s="242" t="s">
        <v>1268</v>
      </c>
      <c r="I223" s="212">
        <f>SUM(I224:I238)</f>
        <v>200</v>
      </c>
      <c r="J223" s="227">
        <f t="shared" si="16"/>
        <v>0</v>
      </c>
      <c r="K223" s="208">
        <f>J223/I223</f>
        <v>0</v>
      </c>
      <c r="L223" s="212">
        <f>SUM(L224:L238)</f>
        <v>200</v>
      </c>
    </row>
    <row r="224" s="1" customFormat="1" spans="1:12">
      <c r="A224" s="191"/>
      <c r="B224" s="222"/>
      <c r="C224" s="222"/>
      <c r="D224" s="222"/>
      <c r="E224" s="229"/>
      <c r="F224" s="222"/>
      <c r="G224" s="240">
        <v>2330401</v>
      </c>
      <c r="H224" s="241" t="s">
        <v>1269</v>
      </c>
      <c r="I224" s="227">
        <v>0</v>
      </c>
      <c r="J224" s="227">
        <f t="shared" si="16"/>
        <v>0</v>
      </c>
      <c r="K224" s="208"/>
      <c r="L224" s="227"/>
    </row>
    <row r="225" s="1" customFormat="1" spans="1:12">
      <c r="A225" s="191"/>
      <c r="B225" s="222"/>
      <c r="C225" s="222"/>
      <c r="D225" s="222"/>
      <c r="E225" s="229"/>
      <c r="F225" s="222"/>
      <c r="G225" s="240">
        <v>2330405</v>
      </c>
      <c r="H225" s="241" t="s">
        <v>1270</v>
      </c>
      <c r="I225" s="227">
        <v>0</v>
      </c>
      <c r="J225" s="227">
        <f t="shared" si="16"/>
        <v>0</v>
      </c>
      <c r="K225" s="208"/>
      <c r="L225" s="227"/>
    </row>
    <row r="226" s="1" customFormat="1" spans="1:12">
      <c r="A226" s="191"/>
      <c r="B226" s="222"/>
      <c r="C226" s="222"/>
      <c r="D226" s="222"/>
      <c r="E226" s="229"/>
      <c r="F226" s="222"/>
      <c r="G226" s="240">
        <v>2330411</v>
      </c>
      <c r="H226" s="241" t="s">
        <v>1271</v>
      </c>
      <c r="I226" s="227">
        <v>4</v>
      </c>
      <c r="J226" s="227">
        <f t="shared" si="16"/>
        <v>0</v>
      </c>
      <c r="K226" s="208">
        <f>J226/I226</f>
        <v>0</v>
      </c>
      <c r="L226" s="227">
        <v>4</v>
      </c>
    </row>
    <row r="227" s="1" customFormat="1" spans="1:12">
      <c r="A227" s="191"/>
      <c r="B227" s="222"/>
      <c r="C227" s="222"/>
      <c r="D227" s="222"/>
      <c r="E227" s="229"/>
      <c r="F227" s="222"/>
      <c r="G227" s="240">
        <v>2330413</v>
      </c>
      <c r="H227" s="241" t="s">
        <v>1272</v>
      </c>
      <c r="I227" s="227">
        <v>0</v>
      </c>
      <c r="J227" s="227">
        <f t="shared" si="16"/>
        <v>0</v>
      </c>
      <c r="K227" s="208"/>
      <c r="L227" s="227">
        <v>0</v>
      </c>
    </row>
    <row r="228" s="1" customFormat="1" spans="1:12">
      <c r="A228" s="191"/>
      <c r="B228" s="222"/>
      <c r="C228" s="222"/>
      <c r="D228" s="222"/>
      <c r="E228" s="229"/>
      <c r="F228" s="222"/>
      <c r="G228" s="240">
        <v>2330414</v>
      </c>
      <c r="H228" s="241" t="s">
        <v>1273</v>
      </c>
      <c r="I228" s="227">
        <v>0</v>
      </c>
      <c r="J228" s="227">
        <f t="shared" si="16"/>
        <v>0</v>
      </c>
      <c r="K228" s="208"/>
      <c r="L228" s="227">
        <v>0</v>
      </c>
    </row>
    <row r="229" s="1" customFormat="1" spans="1:12">
      <c r="A229" s="191"/>
      <c r="B229" s="222"/>
      <c r="C229" s="222"/>
      <c r="D229" s="222"/>
      <c r="E229" s="229"/>
      <c r="F229" s="222"/>
      <c r="G229" s="240">
        <v>2330416</v>
      </c>
      <c r="H229" s="241" t="s">
        <v>1274</v>
      </c>
      <c r="I229" s="227">
        <v>0</v>
      </c>
      <c r="J229" s="227">
        <f t="shared" si="16"/>
        <v>0</v>
      </c>
      <c r="K229" s="208"/>
      <c r="L229" s="227">
        <v>0</v>
      </c>
    </row>
    <row r="230" s="1" customFormat="1" spans="1:12">
      <c r="A230" s="191"/>
      <c r="B230" s="222"/>
      <c r="C230" s="222"/>
      <c r="D230" s="222"/>
      <c r="E230" s="229"/>
      <c r="F230" s="222"/>
      <c r="G230" s="240">
        <v>2330417</v>
      </c>
      <c r="H230" s="241" t="s">
        <v>1275</v>
      </c>
      <c r="I230" s="227">
        <v>0</v>
      </c>
      <c r="J230" s="227">
        <f t="shared" si="16"/>
        <v>0</v>
      </c>
      <c r="K230" s="208"/>
      <c r="L230" s="227">
        <v>0</v>
      </c>
    </row>
    <row r="231" s="1" customFormat="1" spans="1:12">
      <c r="A231" s="191"/>
      <c r="B231" s="222"/>
      <c r="C231" s="222"/>
      <c r="D231" s="222"/>
      <c r="E231" s="229"/>
      <c r="F231" s="222"/>
      <c r="G231" s="240">
        <v>2330418</v>
      </c>
      <c r="H231" s="241" t="s">
        <v>1276</v>
      </c>
      <c r="I231" s="227">
        <v>0</v>
      </c>
      <c r="J231" s="227">
        <f t="shared" si="16"/>
        <v>0</v>
      </c>
      <c r="K231" s="208"/>
      <c r="L231" s="227">
        <v>0</v>
      </c>
    </row>
    <row r="232" s="1" customFormat="1" spans="1:12">
      <c r="A232" s="191"/>
      <c r="B232" s="222"/>
      <c r="C232" s="222"/>
      <c r="D232" s="222"/>
      <c r="E232" s="229"/>
      <c r="F232" s="222"/>
      <c r="G232" s="240">
        <v>2330419</v>
      </c>
      <c r="H232" s="241" t="s">
        <v>1277</v>
      </c>
      <c r="I232" s="227">
        <v>0</v>
      </c>
      <c r="J232" s="227">
        <f t="shared" si="16"/>
        <v>0</v>
      </c>
      <c r="K232" s="208"/>
      <c r="L232" s="227">
        <v>0</v>
      </c>
    </row>
    <row r="233" s="1" customFormat="1" spans="1:12">
      <c r="A233" s="191"/>
      <c r="B233" s="222"/>
      <c r="C233" s="222"/>
      <c r="D233" s="222"/>
      <c r="E233" s="229"/>
      <c r="F233" s="222"/>
      <c r="G233" s="240">
        <v>2330420</v>
      </c>
      <c r="H233" s="241" t="s">
        <v>1278</v>
      </c>
      <c r="I233" s="227">
        <v>0</v>
      </c>
      <c r="J233" s="227">
        <f t="shared" si="16"/>
        <v>0</v>
      </c>
      <c r="K233" s="208"/>
      <c r="L233" s="227">
        <v>0</v>
      </c>
    </row>
    <row r="234" s="1" customFormat="1" spans="1:12">
      <c r="A234" s="191"/>
      <c r="B234" s="222"/>
      <c r="C234" s="222"/>
      <c r="D234" s="222"/>
      <c r="E234" s="229"/>
      <c r="F234" s="222"/>
      <c r="G234" s="240">
        <v>2330431</v>
      </c>
      <c r="H234" s="241" t="s">
        <v>1279</v>
      </c>
      <c r="I234" s="227">
        <v>0</v>
      </c>
      <c r="J234" s="227">
        <f t="shared" si="16"/>
        <v>0</v>
      </c>
      <c r="K234" s="208"/>
      <c r="L234" s="227">
        <v>0</v>
      </c>
    </row>
    <row r="235" s="181" customFormat="1" spans="1:12">
      <c r="A235" s="226"/>
      <c r="B235" s="230"/>
      <c r="C235" s="230"/>
      <c r="D235" s="230"/>
      <c r="E235" s="231"/>
      <c r="F235" s="230"/>
      <c r="G235" s="240">
        <v>2330432</v>
      </c>
      <c r="H235" s="241" t="s">
        <v>1280</v>
      </c>
      <c r="I235" s="212">
        <v>0</v>
      </c>
      <c r="J235" s="227">
        <f t="shared" si="16"/>
        <v>0</v>
      </c>
      <c r="K235" s="208"/>
      <c r="L235" s="212">
        <v>0</v>
      </c>
    </row>
    <row r="236" s="1" customFormat="1" spans="1:12">
      <c r="A236" s="191"/>
      <c r="B236" s="222"/>
      <c r="C236" s="222"/>
      <c r="D236" s="222"/>
      <c r="E236" s="229"/>
      <c r="F236" s="222"/>
      <c r="G236" s="240">
        <v>2330433</v>
      </c>
      <c r="H236" s="241" t="s">
        <v>1281</v>
      </c>
      <c r="I236" s="227">
        <v>0</v>
      </c>
      <c r="J236" s="227">
        <f t="shared" ref="J236:J259" si="20">L236-I236</f>
        <v>0</v>
      </c>
      <c r="K236" s="208"/>
      <c r="L236" s="227">
        <v>0</v>
      </c>
    </row>
    <row r="237" s="1" customFormat="1" spans="1:12">
      <c r="A237" s="191"/>
      <c r="B237" s="222"/>
      <c r="C237" s="222"/>
      <c r="D237" s="222"/>
      <c r="E237" s="229"/>
      <c r="F237" s="222"/>
      <c r="G237" s="240">
        <v>2330498</v>
      </c>
      <c r="H237" s="241" t="s">
        <v>1282</v>
      </c>
      <c r="I237" s="227">
        <v>196</v>
      </c>
      <c r="J237" s="227">
        <f t="shared" si="20"/>
        <v>0</v>
      </c>
      <c r="K237" s="208">
        <f>J237/I237</f>
        <v>0</v>
      </c>
      <c r="L237" s="227">
        <v>196</v>
      </c>
    </row>
    <row r="238" s="1" customFormat="1" spans="1:12">
      <c r="A238" s="191"/>
      <c r="B238" s="222"/>
      <c r="C238" s="222"/>
      <c r="D238" s="222"/>
      <c r="E238" s="229"/>
      <c r="F238" s="222"/>
      <c r="G238" s="240">
        <v>2330499</v>
      </c>
      <c r="H238" s="241" t="s">
        <v>1283</v>
      </c>
      <c r="I238" s="227">
        <v>0</v>
      </c>
      <c r="J238" s="227">
        <f t="shared" si="20"/>
        <v>0</v>
      </c>
      <c r="K238" s="208"/>
      <c r="L238" s="227"/>
    </row>
    <row r="239" s="1" customFormat="1" spans="1:12">
      <c r="A239" s="191"/>
      <c r="B239" s="222"/>
      <c r="C239" s="222"/>
      <c r="D239" s="222"/>
      <c r="E239" s="229"/>
      <c r="F239" s="222"/>
      <c r="G239" s="239">
        <v>234</v>
      </c>
      <c r="H239" s="242" t="s">
        <v>1284</v>
      </c>
      <c r="I239" s="227">
        <f>SUM(I240,I253)</f>
        <v>0</v>
      </c>
      <c r="J239" s="227">
        <f t="shared" si="20"/>
        <v>0</v>
      </c>
      <c r="K239" s="208"/>
      <c r="L239" s="227"/>
    </row>
    <row r="240" s="1" customFormat="1" spans="1:12">
      <c r="A240" s="191"/>
      <c r="B240" s="222"/>
      <c r="C240" s="222"/>
      <c r="D240" s="222"/>
      <c r="E240" s="229"/>
      <c r="F240" s="222"/>
      <c r="G240" s="239">
        <v>23401</v>
      </c>
      <c r="H240" s="241" t="s">
        <v>1285</v>
      </c>
      <c r="I240" s="227">
        <f>SUM(I241:I252)</f>
        <v>0</v>
      </c>
      <c r="J240" s="227">
        <f t="shared" si="20"/>
        <v>0</v>
      </c>
      <c r="K240" s="208"/>
      <c r="L240" s="227"/>
    </row>
    <row r="241" s="1" customFormat="1" spans="1:12">
      <c r="A241" s="191"/>
      <c r="B241" s="222"/>
      <c r="C241" s="222"/>
      <c r="D241" s="222"/>
      <c r="E241" s="229"/>
      <c r="F241" s="222"/>
      <c r="G241" s="239">
        <v>2340101</v>
      </c>
      <c r="H241" s="241" t="s">
        <v>1286</v>
      </c>
      <c r="I241" s="227"/>
      <c r="J241" s="227">
        <f t="shared" si="20"/>
        <v>0</v>
      </c>
      <c r="K241" s="208"/>
      <c r="L241" s="227"/>
    </row>
    <row r="242" s="1" customFormat="1" spans="1:12">
      <c r="A242" s="191"/>
      <c r="B242" s="222"/>
      <c r="C242" s="222"/>
      <c r="D242" s="222"/>
      <c r="E242" s="229"/>
      <c r="F242" s="222"/>
      <c r="G242" s="239">
        <v>2340102</v>
      </c>
      <c r="H242" s="241" t="s">
        <v>1287</v>
      </c>
      <c r="I242" s="227"/>
      <c r="J242" s="227">
        <f t="shared" si="20"/>
        <v>0</v>
      </c>
      <c r="K242" s="208"/>
      <c r="L242" s="227"/>
    </row>
    <row r="243" s="1" customFormat="1" spans="1:12">
      <c r="A243" s="191"/>
      <c r="B243" s="222"/>
      <c r="C243" s="222"/>
      <c r="D243" s="222"/>
      <c r="E243" s="229"/>
      <c r="F243" s="222"/>
      <c r="G243" s="239">
        <v>2340103</v>
      </c>
      <c r="H243" s="241" t="s">
        <v>1288</v>
      </c>
      <c r="I243" s="227"/>
      <c r="J243" s="227">
        <f t="shared" si="20"/>
        <v>0</v>
      </c>
      <c r="K243" s="208"/>
      <c r="L243" s="227"/>
    </row>
    <row r="244" s="1" customFormat="1" spans="1:12">
      <c r="A244" s="191"/>
      <c r="B244" s="222"/>
      <c r="C244" s="222"/>
      <c r="D244" s="222"/>
      <c r="E244" s="229"/>
      <c r="F244" s="222"/>
      <c r="G244" s="239">
        <v>2340104</v>
      </c>
      <c r="H244" s="241" t="s">
        <v>1289</v>
      </c>
      <c r="I244" s="227"/>
      <c r="J244" s="227">
        <f t="shared" si="20"/>
        <v>0</v>
      </c>
      <c r="K244" s="208"/>
      <c r="L244" s="227"/>
    </row>
    <row r="245" s="1" customFormat="1" spans="1:12">
      <c r="A245" s="191"/>
      <c r="B245" s="222"/>
      <c r="C245" s="222"/>
      <c r="D245" s="222"/>
      <c r="E245" s="229"/>
      <c r="F245" s="222"/>
      <c r="G245" s="239">
        <v>2340105</v>
      </c>
      <c r="H245" s="241" t="s">
        <v>1290</v>
      </c>
      <c r="I245" s="227"/>
      <c r="J245" s="227">
        <f t="shared" si="20"/>
        <v>0</v>
      </c>
      <c r="K245" s="208"/>
      <c r="L245" s="227"/>
    </row>
    <row r="246" s="1" customFormat="1" spans="1:12">
      <c r="A246" s="191"/>
      <c r="B246" s="222"/>
      <c r="C246" s="222"/>
      <c r="D246" s="222"/>
      <c r="E246" s="229"/>
      <c r="F246" s="222"/>
      <c r="G246" s="239">
        <v>2340106</v>
      </c>
      <c r="H246" s="241" t="s">
        <v>1291</v>
      </c>
      <c r="I246" s="227"/>
      <c r="J246" s="227">
        <f t="shared" si="20"/>
        <v>0</v>
      </c>
      <c r="K246" s="208"/>
      <c r="L246" s="227"/>
    </row>
    <row r="247" s="1" customFormat="1" spans="1:12">
      <c r="A247" s="191"/>
      <c r="B247" s="222"/>
      <c r="C247" s="222"/>
      <c r="D247" s="222"/>
      <c r="E247" s="229"/>
      <c r="F247" s="222"/>
      <c r="G247" s="239">
        <v>2340107</v>
      </c>
      <c r="H247" s="241" t="s">
        <v>1292</v>
      </c>
      <c r="I247" s="227"/>
      <c r="J247" s="227">
        <f t="shared" si="20"/>
        <v>0</v>
      </c>
      <c r="K247" s="208"/>
      <c r="L247" s="227"/>
    </row>
    <row r="248" s="1" customFormat="1" spans="1:12">
      <c r="A248" s="191"/>
      <c r="B248" s="222"/>
      <c r="C248" s="222"/>
      <c r="D248" s="222"/>
      <c r="E248" s="229"/>
      <c r="F248" s="222"/>
      <c r="G248" s="239">
        <v>2340108</v>
      </c>
      <c r="H248" s="241" t="s">
        <v>1293</v>
      </c>
      <c r="I248" s="227"/>
      <c r="J248" s="227">
        <f t="shared" si="20"/>
        <v>0</v>
      </c>
      <c r="K248" s="208"/>
      <c r="L248" s="227"/>
    </row>
    <row r="249" s="1" customFormat="1" spans="1:12">
      <c r="A249" s="191"/>
      <c r="B249" s="222"/>
      <c r="C249" s="222"/>
      <c r="D249" s="222"/>
      <c r="E249" s="229"/>
      <c r="F249" s="222"/>
      <c r="G249" s="239">
        <v>2340109</v>
      </c>
      <c r="H249" s="241" t="s">
        <v>1294</v>
      </c>
      <c r="I249" s="227"/>
      <c r="J249" s="227">
        <f t="shared" si="20"/>
        <v>0</v>
      </c>
      <c r="K249" s="208"/>
      <c r="L249" s="227"/>
    </row>
    <row r="250" s="1" customFormat="1" spans="1:12">
      <c r="A250" s="191"/>
      <c r="B250" s="222"/>
      <c r="C250" s="222"/>
      <c r="D250" s="222"/>
      <c r="E250" s="229"/>
      <c r="F250" s="222"/>
      <c r="G250" s="239">
        <v>2340110</v>
      </c>
      <c r="H250" s="241" t="s">
        <v>1295</v>
      </c>
      <c r="I250" s="227"/>
      <c r="J250" s="227">
        <f t="shared" si="20"/>
        <v>0</v>
      </c>
      <c r="K250" s="208"/>
      <c r="L250" s="227"/>
    </row>
    <row r="251" s="1" customFormat="1" spans="1:12">
      <c r="A251" s="191"/>
      <c r="B251" s="222"/>
      <c r="C251" s="222"/>
      <c r="D251" s="222"/>
      <c r="E251" s="229"/>
      <c r="F251" s="222"/>
      <c r="G251" s="239">
        <v>2340111</v>
      </c>
      <c r="H251" s="241" t="s">
        <v>1296</v>
      </c>
      <c r="I251" s="227"/>
      <c r="J251" s="227">
        <f t="shared" si="20"/>
        <v>0</v>
      </c>
      <c r="K251" s="208"/>
      <c r="L251" s="227"/>
    </row>
    <row r="252" s="1" customFormat="1" spans="1:12">
      <c r="A252" s="191"/>
      <c r="B252" s="222"/>
      <c r="C252" s="222"/>
      <c r="D252" s="222"/>
      <c r="E252" s="229"/>
      <c r="F252" s="222"/>
      <c r="G252" s="239">
        <v>2340199</v>
      </c>
      <c r="H252" s="241" t="s">
        <v>1297</v>
      </c>
      <c r="I252" s="227"/>
      <c r="J252" s="227">
        <f t="shared" si="20"/>
        <v>0</v>
      </c>
      <c r="K252" s="208"/>
      <c r="L252" s="227"/>
    </row>
    <row r="253" s="1" customFormat="1" spans="1:12">
      <c r="A253" s="191"/>
      <c r="B253" s="222"/>
      <c r="C253" s="222"/>
      <c r="D253" s="222"/>
      <c r="E253" s="229"/>
      <c r="F253" s="222"/>
      <c r="G253" s="239">
        <v>23402</v>
      </c>
      <c r="H253" s="241" t="s">
        <v>1298</v>
      </c>
      <c r="I253" s="227">
        <f>SUM(I254:I259)</f>
        <v>0</v>
      </c>
      <c r="J253" s="227">
        <f t="shared" si="20"/>
        <v>0</v>
      </c>
      <c r="K253" s="208"/>
      <c r="L253" s="227"/>
    </row>
    <row r="254" s="1" customFormat="1" spans="1:12">
      <c r="A254" s="191"/>
      <c r="B254" s="222"/>
      <c r="C254" s="222"/>
      <c r="D254" s="222"/>
      <c r="E254" s="229"/>
      <c r="F254" s="222"/>
      <c r="G254" s="239">
        <v>2340201</v>
      </c>
      <c r="H254" s="241" t="s">
        <v>836</v>
      </c>
      <c r="I254" s="227"/>
      <c r="J254" s="227">
        <f t="shared" si="20"/>
        <v>0</v>
      </c>
      <c r="K254" s="208"/>
      <c r="L254" s="227"/>
    </row>
    <row r="255" s="1" customFormat="1" spans="1:12">
      <c r="A255" s="191"/>
      <c r="B255" s="222"/>
      <c r="C255" s="222"/>
      <c r="D255" s="222"/>
      <c r="E255" s="229"/>
      <c r="F255" s="222"/>
      <c r="G255" s="239">
        <v>2340202</v>
      </c>
      <c r="H255" s="241" t="s">
        <v>881</v>
      </c>
      <c r="I255" s="227"/>
      <c r="J255" s="227">
        <f t="shared" si="20"/>
        <v>0</v>
      </c>
      <c r="K255" s="208"/>
      <c r="L255" s="227"/>
    </row>
    <row r="256" s="1" customFormat="1" spans="1:12">
      <c r="A256" s="191"/>
      <c r="B256" s="222"/>
      <c r="C256" s="222"/>
      <c r="D256" s="222"/>
      <c r="E256" s="229"/>
      <c r="F256" s="222"/>
      <c r="G256" s="239">
        <v>2340203</v>
      </c>
      <c r="H256" s="241" t="s">
        <v>1299</v>
      </c>
      <c r="I256" s="227"/>
      <c r="J256" s="227">
        <f t="shared" si="20"/>
        <v>0</v>
      </c>
      <c r="K256" s="208"/>
      <c r="L256" s="227"/>
    </row>
    <row r="257" s="1" customFormat="1" spans="1:12">
      <c r="A257" s="191"/>
      <c r="B257" s="222"/>
      <c r="C257" s="222"/>
      <c r="D257" s="222"/>
      <c r="E257" s="229"/>
      <c r="F257" s="222"/>
      <c r="G257" s="239">
        <v>2340204</v>
      </c>
      <c r="H257" s="241" t="s">
        <v>1300</v>
      </c>
      <c r="I257" s="227"/>
      <c r="J257" s="227">
        <f t="shared" si="20"/>
        <v>0</v>
      </c>
      <c r="K257" s="208"/>
      <c r="L257" s="227"/>
    </row>
    <row r="258" s="1" customFormat="1" spans="1:12">
      <c r="A258" s="191"/>
      <c r="B258" s="222"/>
      <c r="C258" s="222"/>
      <c r="D258" s="222"/>
      <c r="E258" s="229"/>
      <c r="F258" s="222"/>
      <c r="G258" s="239">
        <v>2340205</v>
      </c>
      <c r="H258" s="241" t="s">
        <v>1301</v>
      </c>
      <c r="I258" s="227"/>
      <c r="J258" s="227">
        <f t="shared" si="20"/>
        <v>0</v>
      </c>
      <c r="K258" s="208"/>
      <c r="L258" s="227"/>
    </row>
    <row r="259" s="1" customFormat="1" spans="1:12">
      <c r="A259" s="191"/>
      <c r="B259" s="222"/>
      <c r="C259" s="222"/>
      <c r="D259" s="222"/>
      <c r="E259" s="229"/>
      <c r="F259" s="222"/>
      <c r="G259" s="239">
        <v>2340299</v>
      </c>
      <c r="H259" s="241" t="s">
        <v>1302</v>
      </c>
      <c r="I259" s="227"/>
      <c r="J259" s="227">
        <f t="shared" si="20"/>
        <v>0</v>
      </c>
      <c r="K259" s="208"/>
      <c r="L259" s="227"/>
    </row>
    <row r="260" s="1" customFormat="1" spans="1:12">
      <c r="A260" s="191"/>
      <c r="B260" s="243" t="s">
        <v>1303</v>
      </c>
      <c r="C260" s="244">
        <f>SUM(C8,C14:C18,C19,C22,C23,C24,C28:C35,C43,C44)</f>
        <v>30573</v>
      </c>
      <c r="D260" s="244">
        <f>SUM(D8,D14:D18,D19,D22,D23,D24,D28:D35,D43,D44)</f>
        <v>3035</v>
      </c>
      <c r="E260" s="213">
        <f>D260/C260</f>
        <v>0.0992705982402774</v>
      </c>
      <c r="F260" s="244">
        <f>SUM(F8,F14:F18,F19,F22,F23,F24,F28:F35,F43,F44)</f>
        <v>33608</v>
      </c>
      <c r="G260" s="245"/>
      <c r="H260" s="246" t="s">
        <v>1035</v>
      </c>
      <c r="I260" s="212">
        <f t="shared" ref="I260:L260" si="21">SUM(I7,I15,I31,I42,I93,I128,I171,I176,I179,I206,I223,I239)</f>
        <v>149960</v>
      </c>
      <c r="J260" s="212">
        <f t="shared" si="21"/>
        <v>3940</v>
      </c>
      <c r="K260" s="213">
        <f>J260/I260</f>
        <v>0.0262736729794612</v>
      </c>
      <c r="L260" s="212">
        <f>SUM(L7,L15,L31,L42,L93,L128,L171,L176,L179,L206,L223,L239)</f>
        <v>153900</v>
      </c>
    </row>
    <row r="261" s="1" customFormat="1" spans="1:12">
      <c r="A261" s="191">
        <v>110</v>
      </c>
      <c r="B261" s="205" t="s">
        <v>1304</v>
      </c>
      <c r="C261" s="247">
        <f t="shared" ref="C261:F261" si="22">C262+C265+C266+C267+C268</f>
        <v>123522</v>
      </c>
      <c r="D261" s="247">
        <f t="shared" si="22"/>
        <v>905</v>
      </c>
      <c r="E261" s="213">
        <f>D261/C261</f>
        <v>0.00732663007399492</v>
      </c>
      <c r="F261" s="247">
        <f>F262+F265+F266+F267+F268</f>
        <v>124427</v>
      </c>
      <c r="G261" s="214"/>
      <c r="H261" s="248" t="s">
        <v>1305</v>
      </c>
      <c r="I261" s="212">
        <f t="shared" ref="I261:L261" si="23">SUM(I262,I265:I267)</f>
        <v>4135</v>
      </c>
      <c r="J261" s="212">
        <f t="shared" si="23"/>
        <v>0</v>
      </c>
      <c r="K261" s="213">
        <f>J261/I261</f>
        <v>0</v>
      </c>
      <c r="L261" s="212">
        <f>SUM(L262,L265:L267)</f>
        <v>4135</v>
      </c>
    </row>
    <row r="262" s="1" customFormat="1" spans="1:12">
      <c r="A262" s="191"/>
      <c r="B262" s="216" t="s">
        <v>1306</v>
      </c>
      <c r="C262" s="249">
        <v>6879</v>
      </c>
      <c r="D262" s="222">
        <f t="shared" ref="D262:D268" si="24">F262-C262</f>
        <v>905</v>
      </c>
      <c r="E262" s="208">
        <f t="shared" ref="E262:E269" si="25">D262/C262</f>
        <v>0.131559819741241</v>
      </c>
      <c r="F262" s="249">
        <v>7784</v>
      </c>
      <c r="G262" s="214"/>
      <c r="H262" s="250" t="s">
        <v>1307</v>
      </c>
      <c r="I262" s="227">
        <v>0</v>
      </c>
      <c r="J262" s="227">
        <f t="shared" ref="J262:J267" si="26">L262-I262</f>
        <v>0</v>
      </c>
      <c r="K262" s="208"/>
      <c r="L262" s="227"/>
    </row>
    <row r="263" s="1" customFormat="1" spans="1:12">
      <c r="A263" s="191"/>
      <c r="B263" s="216" t="s">
        <v>1308</v>
      </c>
      <c r="C263" s="251">
        <v>6879</v>
      </c>
      <c r="D263" s="222">
        <f t="shared" si="24"/>
        <v>905</v>
      </c>
      <c r="E263" s="208">
        <f t="shared" si="25"/>
        <v>0.131559819741241</v>
      </c>
      <c r="F263" s="249">
        <v>7784</v>
      </c>
      <c r="G263" s="214"/>
      <c r="H263" s="250" t="s">
        <v>1309</v>
      </c>
      <c r="I263" s="227">
        <v>0</v>
      </c>
      <c r="J263" s="227">
        <f t="shared" si="26"/>
        <v>0</v>
      </c>
      <c r="K263" s="208"/>
      <c r="L263" s="227"/>
    </row>
    <row r="264" s="1" customFormat="1" spans="1:12">
      <c r="A264" s="191"/>
      <c r="B264" s="216" t="s">
        <v>1310</v>
      </c>
      <c r="C264" s="206">
        <v>0</v>
      </c>
      <c r="D264" s="222">
        <f t="shared" si="24"/>
        <v>0</v>
      </c>
      <c r="E264" s="208"/>
      <c r="F264" s="249">
        <v>0</v>
      </c>
      <c r="G264" s="214"/>
      <c r="H264" s="250" t="s">
        <v>1311</v>
      </c>
      <c r="I264" s="227">
        <v>0</v>
      </c>
      <c r="J264" s="227">
        <f t="shared" si="26"/>
        <v>0</v>
      </c>
      <c r="K264" s="208"/>
      <c r="L264" s="227"/>
    </row>
    <row r="265" s="1" customFormat="1" spans="1:12">
      <c r="A265" s="191"/>
      <c r="B265" s="216" t="s">
        <v>1312</v>
      </c>
      <c r="C265" s="251">
        <v>0</v>
      </c>
      <c r="D265" s="222">
        <f t="shared" si="24"/>
        <v>0</v>
      </c>
      <c r="E265" s="208"/>
      <c r="F265" s="249">
        <v>0</v>
      </c>
      <c r="G265" s="214"/>
      <c r="H265" s="250" t="s">
        <v>1313</v>
      </c>
      <c r="I265" s="212"/>
      <c r="J265" s="227">
        <f t="shared" si="26"/>
        <v>0</v>
      </c>
      <c r="K265" s="208"/>
      <c r="L265" s="212"/>
    </row>
    <row r="266" s="1" customFormat="1" spans="1:12">
      <c r="A266" s="191"/>
      <c r="B266" s="216" t="s">
        <v>1314</v>
      </c>
      <c r="C266" s="251">
        <v>12923</v>
      </c>
      <c r="D266" s="222">
        <f t="shared" si="24"/>
        <v>0</v>
      </c>
      <c r="E266" s="208">
        <f t="shared" si="25"/>
        <v>0</v>
      </c>
      <c r="F266" s="249">
        <v>12923</v>
      </c>
      <c r="G266" s="214"/>
      <c r="H266" s="250" t="s">
        <v>1315</v>
      </c>
      <c r="I266" s="212">
        <v>0</v>
      </c>
      <c r="J266" s="227">
        <f t="shared" si="26"/>
        <v>0</v>
      </c>
      <c r="K266" s="208"/>
      <c r="L266" s="212"/>
    </row>
    <row r="267" s="1" customFormat="1" spans="1:12">
      <c r="A267" s="191"/>
      <c r="B267" s="216" t="s">
        <v>1316</v>
      </c>
      <c r="C267" s="251">
        <v>0</v>
      </c>
      <c r="D267" s="222">
        <f t="shared" si="24"/>
        <v>0</v>
      </c>
      <c r="E267" s="208"/>
      <c r="F267" s="249">
        <v>0</v>
      </c>
      <c r="G267" s="214"/>
      <c r="H267" s="250" t="s">
        <v>1317</v>
      </c>
      <c r="I267" s="227">
        <v>4135</v>
      </c>
      <c r="J267" s="227">
        <f t="shared" si="26"/>
        <v>0</v>
      </c>
      <c r="K267" s="208">
        <f>J267/I267</f>
        <v>0</v>
      </c>
      <c r="L267" s="227">
        <v>4135</v>
      </c>
    </row>
    <row r="268" s="1" customFormat="1" spans="1:12">
      <c r="A268" s="191"/>
      <c r="B268" s="216" t="s">
        <v>1318</v>
      </c>
      <c r="C268" s="251">
        <v>103720</v>
      </c>
      <c r="D268" s="222">
        <f t="shared" si="24"/>
        <v>0</v>
      </c>
      <c r="E268" s="208">
        <f t="shared" si="25"/>
        <v>0</v>
      </c>
      <c r="F268" s="249">
        <v>103720</v>
      </c>
      <c r="G268" s="214"/>
      <c r="I268" s="227"/>
      <c r="J268" s="227"/>
      <c r="K268" s="208"/>
      <c r="L268" s="227"/>
    </row>
    <row r="269" s="1" customFormat="1" spans="1:12">
      <c r="A269" s="191"/>
      <c r="B269" s="252" t="s">
        <v>86</v>
      </c>
      <c r="C269" s="247">
        <f t="shared" ref="C269:F269" si="27">C260+C261</f>
        <v>154095</v>
      </c>
      <c r="D269" s="247">
        <f t="shared" si="27"/>
        <v>3940</v>
      </c>
      <c r="E269" s="213">
        <f t="shared" si="25"/>
        <v>0.0255686427203998</v>
      </c>
      <c r="F269" s="247">
        <f>F260+F261</f>
        <v>158035</v>
      </c>
      <c r="G269" s="214"/>
      <c r="H269" s="253" t="s">
        <v>87</v>
      </c>
      <c r="I269" s="212">
        <f>SUM(I260,I261)</f>
        <v>154095</v>
      </c>
      <c r="J269" s="212">
        <f>SUM(J260,J261)</f>
        <v>3940</v>
      </c>
      <c r="K269" s="213">
        <f>J269/I269</f>
        <v>0.0255686427203998</v>
      </c>
      <c r="L269" s="212">
        <f>SUM(L260,L261)</f>
        <v>158035</v>
      </c>
    </row>
  </sheetData>
  <protectedRanges>
    <protectedRange sqref="H7:H8 H16:H18 H12 H24 F262:F267 C14 C8 D8 F9:F13 F8 C9 C10:D13 D9 D24 C15:D18 C19 D19 F15:F18 F20:F259 F19" name="区域1"/>
    <protectedRange sqref="H9" name="区域1_4_1"/>
    <protectedRange sqref="H13" name="区域1_5"/>
    <protectedRange sqref="H14:H15" name="区域1_6_1"/>
    <protectedRange sqref="F40" name="区域1_1"/>
    <protectedRange sqref="D14 F14" name="区域1_2"/>
  </protectedRanges>
  <autoFilter ref="B5:L269">
    <extLst/>
  </autoFilter>
  <mergeCells count="14">
    <mergeCell ref="B2:K2"/>
    <mergeCell ref="J3:L3"/>
    <mergeCell ref="B4:F4"/>
    <mergeCell ref="H4:L4"/>
    <mergeCell ref="D5:E5"/>
    <mergeCell ref="J5:K5"/>
    <mergeCell ref="A5:A6"/>
    <mergeCell ref="B5:B6"/>
    <mergeCell ref="C5:C6"/>
    <mergeCell ref="F5:F6"/>
    <mergeCell ref="G5:G6"/>
    <mergeCell ref="H5:H6"/>
    <mergeCell ref="I5:I6"/>
    <mergeCell ref="L5:L6"/>
  </mergeCells>
  <pageMargins left="0.354166666666667" right="0.156944444444444" top="1" bottom="1" header="0.5" footer="0.5"/>
  <pageSetup paperSize="9" scale="8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17"/>
  <sheetViews>
    <sheetView view="pageBreakPreview" zoomScaleNormal="100" zoomScaleSheetLayoutView="100" workbookViewId="0">
      <selection activeCell="F10" sqref="F10"/>
    </sheetView>
  </sheetViews>
  <sheetFormatPr defaultColWidth="10" defaultRowHeight="14.4"/>
  <cols>
    <col min="1" max="1" width="20.9722222222222" style="147" customWidth="1"/>
    <col min="2" max="2" width="18.6111111111111" style="147" customWidth="1"/>
    <col min="3" max="4" width="12.5" style="147" customWidth="1"/>
    <col min="5" max="5" width="13.1944444444444" style="147" customWidth="1"/>
    <col min="6" max="6" width="26.5277777777778" style="147" customWidth="1"/>
    <col min="7" max="7" width="17.5" style="147" customWidth="1"/>
    <col min="8" max="8" width="13.3333333333333" style="147" customWidth="1"/>
    <col min="9" max="9" width="12.3611111111111" style="149" customWidth="1"/>
    <col min="10" max="10" width="14.8611111111111" style="147" customWidth="1"/>
    <col min="11" max="16384" width="10" style="147"/>
  </cols>
  <sheetData>
    <row r="1" s="147" customFormat="1" ht="24" customHeight="1" spans="1:10">
      <c r="A1" s="150" t="s">
        <v>1319</v>
      </c>
      <c r="B1" s="151"/>
      <c r="C1" s="151"/>
      <c r="D1" s="151"/>
      <c r="E1" s="151"/>
      <c r="F1" s="151"/>
      <c r="G1" s="151"/>
      <c r="H1" s="151"/>
      <c r="I1" s="173"/>
      <c r="J1" s="151"/>
    </row>
    <row r="2" s="147" customFormat="1" ht="26.4" spans="1:10">
      <c r="A2" s="152" t="s">
        <v>1320</v>
      </c>
      <c r="B2" s="152"/>
      <c r="C2" s="152"/>
      <c r="D2" s="152"/>
      <c r="E2" s="152"/>
      <c r="F2" s="152"/>
      <c r="G2" s="152"/>
      <c r="H2" s="152"/>
      <c r="I2" s="174"/>
      <c r="J2" s="152"/>
    </row>
    <row r="3" s="147" customFormat="1" ht="29.25" customHeight="1" spans="1:10">
      <c r="A3" s="153" t="s">
        <v>1321</v>
      </c>
      <c r="B3" s="151"/>
      <c r="C3" s="151"/>
      <c r="D3" s="151"/>
      <c r="E3" s="154"/>
      <c r="F3" s="154"/>
      <c r="G3" s="151"/>
      <c r="H3" s="151"/>
      <c r="I3" s="173"/>
      <c r="J3" s="151" t="s">
        <v>2</v>
      </c>
    </row>
    <row r="4" s="147" customFormat="1" ht="29.25" customHeight="1" spans="1:10">
      <c r="A4" s="155" t="s">
        <v>1322</v>
      </c>
      <c r="B4" s="155"/>
      <c r="C4" s="155"/>
      <c r="D4" s="155"/>
      <c r="E4" s="155"/>
      <c r="F4" s="155" t="s">
        <v>1323</v>
      </c>
      <c r="G4" s="155"/>
      <c r="H4" s="155"/>
      <c r="I4" s="175"/>
      <c r="J4" s="155"/>
    </row>
    <row r="5" s="147" customFormat="1" ht="29.25" customHeight="1" spans="1:10">
      <c r="A5" s="96" t="s">
        <v>1324</v>
      </c>
      <c r="B5" s="96" t="s">
        <v>9</v>
      </c>
      <c r="C5" s="95" t="s">
        <v>7</v>
      </c>
      <c r="D5" s="95"/>
      <c r="E5" s="96" t="s">
        <v>8</v>
      </c>
      <c r="F5" s="96" t="s">
        <v>1324</v>
      </c>
      <c r="G5" s="96" t="s">
        <v>9</v>
      </c>
      <c r="H5" s="95" t="s">
        <v>7</v>
      </c>
      <c r="I5" s="176"/>
      <c r="J5" s="96" t="s">
        <v>8</v>
      </c>
    </row>
    <row r="6" s="147" customFormat="1" ht="29.25" customHeight="1" spans="1:10">
      <c r="A6" s="99"/>
      <c r="B6" s="99"/>
      <c r="C6" s="98" t="s">
        <v>10</v>
      </c>
      <c r="D6" s="98" t="s">
        <v>11</v>
      </c>
      <c r="E6" s="99"/>
      <c r="F6" s="99"/>
      <c r="G6" s="99"/>
      <c r="H6" s="98" t="s">
        <v>10</v>
      </c>
      <c r="I6" s="177" t="s">
        <v>11</v>
      </c>
      <c r="J6" s="99"/>
    </row>
    <row r="7" s="148" customFormat="1" ht="29.25" customHeight="1" spans="1:10">
      <c r="A7" s="156" t="s">
        <v>1325</v>
      </c>
      <c r="B7" s="157">
        <f>SUM(B8:B12)</f>
        <v>1031</v>
      </c>
      <c r="C7" s="157">
        <f>SUM(E7-B7)</f>
        <v>-217</v>
      </c>
      <c r="D7" s="103">
        <f>SUM(C7/B7)*100</f>
        <v>-21.0475266731329</v>
      </c>
      <c r="E7" s="157">
        <f>SUM(E8:E12)</f>
        <v>814</v>
      </c>
      <c r="F7" s="158" t="s">
        <v>1326</v>
      </c>
      <c r="G7" s="157">
        <f>SUM(G8:G11)</f>
        <v>1051</v>
      </c>
      <c r="H7" s="157">
        <f>SUM(J7-G7)</f>
        <v>-217</v>
      </c>
      <c r="I7" s="178">
        <f>SUM(H7/G7)*100</f>
        <v>-20.6470028544244</v>
      </c>
      <c r="J7" s="157">
        <f>SUM(J8:J11)</f>
        <v>834</v>
      </c>
    </row>
    <row r="8" s="147" customFormat="1" ht="29.25" customHeight="1" spans="1:10">
      <c r="A8" s="159" t="s">
        <v>1327</v>
      </c>
      <c r="B8" s="160">
        <v>1031</v>
      </c>
      <c r="C8" s="160">
        <f>SUM(E8-B8)</f>
        <v>-217</v>
      </c>
      <c r="D8" s="103">
        <f>SUM(C8/B8)*100</f>
        <v>-21.0475266731329</v>
      </c>
      <c r="E8" s="161">
        <v>814</v>
      </c>
      <c r="F8" s="162" t="s">
        <v>1328</v>
      </c>
      <c r="G8" s="160">
        <v>1051</v>
      </c>
      <c r="H8" s="160">
        <f>J8-G8</f>
        <v>-217</v>
      </c>
      <c r="I8" s="178">
        <f>SUM(H8/G8)*100</f>
        <v>-20.6470028544244</v>
      </c>
      <c r="J8" s="179">
        <v>834</v>
      </c>
    </row>
    <row r="9" s="147" customFormat="1" ht="29.25" customHeight="1" spans="1:10">
      <c r="A9" s="159" t="s">
        <v>1329</v>
      </c>
      <c r="B9" s="160"/>
      <c r="C9" s="160"/>
      <c r="D9" s="103"/>
      <c r="E9" s="161"/>
      <c r="F9" s="163" t="s">
        <v>1330</v>
      </c>
      <c r="G9" s="157"/>
      <c r="H9" s="157"/>
      <c r="I9" s="178"/>
      <c r="J9" s="157"/>
    </row>
    <row r="10" s="147" customFormat="1" ht="29.25" customHeight="1" spans="1:10">
      <c r="A10" s="159" t="s">
        <v>1331</v>
      </c>
      <c r="B10" s="164"/>
      <c r="C10" s="160"/>
      <c r="D10" s="103"/>
      <c r="E10" s="161"/>
      <c r="F10" s="162" t="s">
        <v>1332</v>
      </c>
      <c r="G10" s="157"/>
      <c r="H10" s="157"/>
      <c r="I10" s="178"/>
      <c r="J10" s="157"/>
    </row>
    <row r="11" s="147" customFormat="1" ht="29.25" customHeight="1" spans="1:10">
      <c r="A11" s="159" t="s">
        <v>1333</v>
      </c>
      <c r="B11" s="164"/>
      <c r="C11" s="160"/>
      <c r="D11" s="103"/>
      <c r="E11" s="161"/>
      <c r="F11" s="162" t="s">
        <v>1334</v>
      </c>
      <c r="G11" s="160"/>
      <c r="H11" s="160"/>
      <c r="I11" s="178"/>
      <c r="J11" s="160"/>
    </row>
    <row r="12" s="147" customFormat="1" ht="29.25" customHeight="1" spans="1:10">
      <c r="A12" s="159" t="s">
        <v>1335</v>
      </c>
      <c r="B12" s="164"/>
      <c r="C12" s="160"/>
      <c r="D12" s="103"/>
      <c r="E12" s="161"/>
      <c r="F12" s="165"/>
      <c r="G12" s="157"/>
      <c r="H12" s="157"/>
      <c r="I12" s="178"/>
      <c r="J12" s="157"/>
    </row>
    <row r="13" s="147" customFormat="1" ht="29.25" customHeight="1" spans="1:10">
      <c r="A13" s="166" t="s">
        <v>1304</v>
      </c>
      <c r="B13" s="157">
        <v>10</v>
      </c>
      <c r="C13" s="160">
        <f t="shared" ref="C13:C16" si="0">SUM(E13-B13)</f>
        <v>0</v>
      </c>
      <c r="D13" s="103">
        <f t="shared" ref="D13:D17" si="1">SUM(C13/B13)*100</f>
        <v>0</v>
      </c>
      <c r="E13" s="167">
        <v>10</v>
      </c>
      <c r="F13" s="166" t="s">
        <v>1305</v>
      </c>
      <c r="G13" s="157">
        <f t="shared" ref="G13:J13" si="2">SUM(G14:G16)</f>
        <v>0</v>
      </c>
      <c r="H13" s="168">
        <f t="shared" si="2"/>
        <v>0</v>
      </c>
      <c r="I13" s="178"/>
      <c r="J13" s="168">
        <f t="shared" si="2"/>
        <v>0</v>
      </c>
    </row>
    <row r="14" s="147" customFormat="1" ht="29.25" customHeight="1" spans="1:10">
      <c r="A14" s="159" t="s">
        <v>1336</v>
      </c>
      <c r="B14" s="160">
        <v>10</v>
      </c>
      <c r="C14" s="160">
        <f t="shared" si="0"/>
        <v>0</v>
      </c>
      <c r="D14" s="103">
        <f t="shared" si="1"/>
        <v>0</v>
      </c>
      <c r="E14" s="169">
        <v>10</v>
      </c>
      <c r="F14" s="159" t="s">
        <v>1337</v>
      </c>
      <c r="G14" s="157">
        <v>0</v>
      </c>
      <c r="H14" s="168">
        <f>SUM(J14-G14)</f>
        <v>0</v>
      </c>
      <c r="I14" s="178"/>
      <c r="J14" s="168">
        <v>0</v>
      </c>
    </row>
    <row r="15" s="147" customFormat="1" ht="29.25" customHeight="1" spans="1:10">
      <c r="A15" s="170" t="s">
        <v>1338</v>
      </c>
      <c r="B15" s="157"/>
      <c r="C15" s="160"/>
      <c r="D15" s="103"/>
      <c r="E15" s="171"/>
      <c r="F15" s="166" t="s">
        <v>1339</v>
      </c>
      <c r="G15" s="157">
        <v>0</v>
      </c>
      <c r="H15" s="168">
        <f>J15-G15</f>
        <v>0</v>
      </c>
      <c r="I15" s="178"/>
      <c r="J15" s="168"/>
    </row>
    <row r="16" s="147" customFormat="1" ht="29.25" customHeight="1" spans="1:10">
      <c r="A16" s="170" t="s">
        <v>1340</v>
      </c>
      <c r="B16" s="157">
        <v>10</v>
      </c>
      <c r="C16" s="160">
        <f t="shared" si="0"/>
        <v>0</v>
      </c>
      <c r="D16" s="103">
        <f t="shared" si="1"/>
        <v>0</v>
      </c>
      <c r="E16" s="167">
        <v>10</v>
      </c>
      <c r="F16" s="170" t="s">
        <v>1341</v>
      </c>
      <c r="G16" s="157">
        <v>0</v>
      </c>
      <c r="H16" s="157"/>
      <c r="I16" s="178"/>
      <c r="J16" s="157"/>
    </row>
    <row r="17" s="147" customFormat="1" ht="29.25" customHeight="1" spans="1:10">
      <c r="A17" s="172" t="s">
        <v>86</v>
      </c>
      <c r="B17" s="157">
        <f t="shared" ref="B17:G17" si="3">B16+B15+B13+B7</f>
        <v>1051</v>
      </c>
      <c r="C17" s="157">
        <f t="shared" si="3"/>
        <v>-217</v>
      </c>
      <c r="D17" s="103">
        <f t="shared" si="1"/>
        <v>-20.6470028544244</v>
      </c>
      <c r="E17" s="157">
        <f t="shared" si="3"/>
        <v>834</v>
      </c>
      <c r="F17" s="170" t="s">
        <v>1342</v>
      </c>
      <c r="G17" s="157">
        <f t="shared" si="3"/>
        <v>1051</v>
      </c>
      <c r="H17" s="157">
        <f>H16+H15+H7</f>
        <v>-217</v>
      </c>
      <c r="I17" s="178">
        <f>SUM(H17/G17)*100</f>
        <v>-20.6470028544244</v>
      </c>
      <c r="J17" s="157">
        <f>J16+J15+J7</f>
        <v>834</v>
      </c>
    </row>
  </sheetData>
  <mergeCells count="12">
    <mergeCell ref="A2:J2"/>
    <mergeCell ref="E3:F3"/>
    <mergeCell ref="A4:E4"/>
    <mergeCell ref="F4:J4"/>
    <mergeCell ref="C5:D5"/>
    <mergeCell ref="H5:I5"/>
    <mergeCell ref="A5:A6"/>
    <mergeCell ref="B5:B6"/>
    <mergeCell ref="E5:E6"/>
    <mergeCell ref="F5:F6"/>
    <mergeCell ref="G5:G6"/>
    <mergeCell ref="J5:J6"/>
  </mergeCells>
  <pageMargins left="0.354166666666667" right="0.156944444444444" top="1" bottom="1" header="0.5" footer="0.5"/>
  <pageSetup paperSize="9" scale="8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H110"/>
  <sheetViews>
    <sheetView view="pageBreakPreview" zoomScaleNormal="100" zoomScaleSheetLayoutView="100" topLeftCell="B25" workbookViewId="0">
      <selection activeCell="D20" sqref="D20"/>
    </sheetView>
  </sheetViews>
  <sheetFormatPr defaultColWidth="10" defaultRowHeight="15.6" outlineLevelCol="7"/>
  <cols>
    <col min="1" max="1" width="15.5555555555556" style="85" hidden="1" customWidth="1"/>
    <col min="2" max="2" width="31.5277777777778" style="82" customWidth="1"/>
    <col min="3" max="3" width="15.6666666666667" style="82" customWidth="1"/>
    <col min="4" max="5" width="13.0555555555556" style="82" customWidth="1"/>
    <col min="6" max="6" width="15.6666666666667" style="82" customWidth="1"/>
    <col min="7" max="255" width="10" style="82"/>
    <col min="256" max="16384" width="10" style="1"/>
  </cols>
  <sheetData>
    <row r="1" s="82" customFormat="1" ht="17.4" spans="2:6">
      <c r="B1" s="86" t="s">
        <v>1343</v>
      </c>
      <c r="C1" s="87"/>
      <c r="D1" s="87"/>
      <c r="E1" s="87"/>
      <c r="F1" s="88"/>
    </row>
    <row r="2" s="82" customFormat="1" ht="30" customHeight="1" spans="1:6">
      <c r="A2" s="89" t="s">
        <v>1344</v>
      </c>
      <c r="B2" s="89"/>
      <c r="C2" s="89"/>
      <c r="D2" s="89"/>
      <c r="E2" s="89"/>
      <c r="F2" s="89"/>
    </row>
    <row r="3" s="82" customFormat="1" ht="12" customHeight="1" spans="1:6">
      <c r="A3" s="125"/>
      <c r="B3" s="117"/>
      <c r="C3" s="117"/>
      <c r="D3" s="117"/>
      <c r="E3" s="117"/>
      <c r="F3" s="91" t="s">
        <v>2</v>
      </c>
    </row>
    <row r="4" s="124" customFormat="1" ht="14.4" spans="1:6">
      <c r="A4" s="93" t="s">
        <v>91</v>
      </c>
      <c r="B4" s="93" t="s">
        <v>92</v>
      </c>
      <c r="C4" s="94" t="s">
        <v>6</v>
      </c>
      <c r="D4" s="95" t="s">
        <v>7</v>
      </c>
      <c r="E4" s="95"/>
      <c r="F4" s="96" t="s">
        <v>8</v>
      </c>
    </row>
    <row r="5" s="124" customFormat="1" ht="32" customHeight="1" spans="1:6">
      <c r="A5" s="97"/>
      <c r="B5" s="97"/>
      <c r="C5" s="94"/>
      <c r="D5" s="98" t="s">
        <v>10</v>
      </c>
      <c r="E5" s="98" t="s">
        <v>11</v>
      </c>
      <c r="F5" s="99"/>
    </row>
    <row r="6" s="124" customFormat="1" ht="13.8" spans="1:6">
      <c r="A6" s="126">
        <v>10306</v>
      </c>
      <c r="B6" s="126" t="s">
        <v>1345</v>
      </c>
      <c r="C6" s="127">
        <f>SUM(C7,C29,C33,C35,C37)</f>
        <v>1031</v>
      </c>
      <c r="D6" s="128">
        <f>D7+D29+D33+D35+D37</f>
        <v>-217</v>
      </c>
      <c r="E6" s="103">
        <f t="shared" ref="E6:E8" si="0">SUM(D6/C6)*100</f>
        <v>-21.0475266731329</v>
      </c>
      <c r="F6" s="128">
        <f>F7+F29+F33+F35+F37</f>
        <v>814</v>
      </c>
    </row>
    <row r="7" s="124" customFormat="1" ht="13.8" spans="1:6">
      <c r="A7" s="105">
        <v>1030601</v>
      </c>
      <c r="B7" s="129" t="s">
        <v>1346</v>
      </c>
      <c r="C7" s="127">
        <f>SUM(C8:C28)</f>
        <v>1031</v>
      </c>
      <c r="D7" s="127">
        <f>SUM(D8:D28)</f>
        <v>-217</v>
      </c>
      <c r="E7" s="103">
        <f t="shared" si="0"/>
        <v>-21.0475266731329</v>
      </c>
      <c r="F7" s="127">
        <f>SUM(F8:F27)</f>
        <v>814</v>
      </c>
    </row>
    <row r="8" s="124" customFormat="1" ht="13.8" spans="1:6">
      <c r="A8" s="109">
        <v>103060105</v>
      </c>
      <c r="B8" s="130" t="s">
        <v>1347</v>
      </c>
      <c r="C8" s="131">
        <v>1000</v>
      </c>
      <c r="D8" s="131">
        <f t="shared" ref="D8:D10" si="1">SUM(F8-C8)</f>
        <v>-200</v>
      </c>
      <c r="E8" s="121">
        <f t="shared" si="0"/>
        <v>-20</v>
      </c>
      <c r="F8" s="131">
        <v>800</v>
      </c>
    </row>
    <row r="9" s="124" customFormat="1" ht="13.8" spans="1:6">
      <c r="A9" s="109">
        <v>103060198</v>
      </c>
      <c r="B9" s="130" t="s">
        <v>1348</v>
      </c>
      <c r="C9" s="127"/>
      <c r="D9" s="131">
        <f t="shared" si="1"/>
        <v>0</v>
      </c>
      <c r="E9" s="121"/>
      <c r="F9" s="131"/>
    </row>
    <row r="10" s="124" customFormat="1" ht="13.8" spans="1:6">
      <c r="A10" s="109">
        <v>103060198</v>
      </c>
      <c r="B10" s="132" t="s">
        <v>1349</v>
      </c>
      <c r="C10" s="133">
        <v>12</v>
      </c>
      <c r="D10" s="131">
        <f t="shared" si="1"/>
        <v>-6</v>
      </c>
      <c r="E10" s="121">
        <f>SUM(D10/C10)*100</f>
        <v>-50</v>
      </c>
      <c r="F10" s="133">
        <v>6</v>
      </c>
    </row>
    <row r="11" s="124" customFormat="1" ht="13.8" spans="1:6">
      <c r="A11" s="134">
        <v>103060198</v>
      </c>
      <c r="B11" s="135" t="s">
        <v>1350</v>
      </c>
      <c r="C11" s="133"/>
      <c r="D11" s="131"/>
      <c r="E11" s="121"/>
      <c r="F11" s="133"/>
    </row>
    <row r="12" s="124" customFormat="1" ht="13.8" spans="1:6">
      <c r="A12" s="134">
        <v>103060198</v>
      </c>
      <c r="B12" s="135" t="s">
        <v>1351</v>
      </c>
      <c r="C12" s="133"/>
      <c r="D12" s="131">
        <f t="shared" ref="D12:D20" si="2">SUM(F12-C12)</f>
        <v>0</v>
      </c>
      <c r="E12" s="121"/>
      <c r="F12" s="133"/>
    </row>
    <row r="13" s="124" customFormat="1" ht="13.8" spans="1:6">
      <c r="A13" s="134">
        <v>103060198</v>
      </c>
      <c r="B13" s="135" t="s">
        <v>1352</v>
      </c>
      <c r="C13" s="133">
        <v>5</v>
      </c>
      <c r="D13" s="131">
        <f t="shared" si="2"/>
        <v>-5</v>
      </c>
      <c r="E13" s="121">
        <f>SUM(D13/C13)*100</f>
        <v>-100</v>
      </c>
      <c r="F13" s="133">
        <v>0</v>
      </c>
    </row>
    <row r="14" s="124" customFormat="1" ht="13.8" spans="1:6">
      <c r="A14" s="134">
        <v>103060198</v>
      </c>
      <c r="B14" s="135" t="s">
        <v>1353</v>
      </c>
      <c r="C14" s="133">
        <v>8</v>
      </c>
      <c r="D14" s="131">
        <f t="shared" si="2"/>
        <v>0</v>
      </c>
      <c r="E14" s="121">
        <f>SUM(D14/C14)*100</f>
        <v>0</v>
      </c>
      <c r="F14" s="133">
        <v>8</v>
      </c>
    </row>
    <row r="15" s="124" customFormat="1" ht="13.8" spans="1:6">
      <c r="A15" s="134">
        <v>103060198</v>
      </c>
      <c r="B15" s="135" t="s">
        <v>1354</v>
      </c>
      <c r="C15" s="133"/>
      <c r="D15" s="131">
        <f t="shared" si="2"/>
        <v>0</v>
      </c>
      <c r="E15" s="121"/>
      <c r="F15" s="133"/>
    </row>
    <row r="16" s="124" customFormat="1" ht="13.8" spans="1:6">
      <c r="A16" s="134">
        <v>103060198</v>
      </c>
      <c r="B16" s="135" t="s">
        <v>1355</v>
      </c>
      <c r="C16" s="133"/>
      <c r="D16" s="131">
        <f t="shared" si="2"/>
        <v>0</v>
      </c>
      <c r="E16" s="121"/>
      <c r="F16" s="133"/>
    </row>
    <row r="17" s="124" customFormat="1" ht="13.8" spans="1:6">
      <c r="A17" s="134">
        <v>103060198</v>
      </c>
      <c r="B17" s="135" t="s">
        <v>1356</v>
      </c>
      <c r="C17" s="133"/>
      <c r="D17" s="131">
        <f t="shared" si="2"/>
        <v>0</v>
      </c>
      <c r="E17" s="121"/>
      <c r="F17" s="133"/>
    </row>
    <row r="18" s="124" customFormat="1" ht="13.8" spans="1:6">
      <c r="A18" s="134">
        <v>103060198</v>
      </c>
      <c r="B18" s="135" t="s">
        <v>1357</v>
      </c>
      <c r="C18" s="133">
        <v>0</v>
      </c>
      <c r="D18" s="131">
        <f t="shared" si="2"/>
        <v>0</v>
      </c>
      <c r="E18" s="121"/>
      <c r="F18" s="133"/>
    </row>
    <row r="19" s="124" customFormat="1" ht="13.8" spans="1:6">
      <c r="A19" s="134">
        <v>103060198</v>
      </c>
      <c r="B19" s="135" t="s">
        <v>1358</v>
      </c>
      <c r="C19" s="133">
        <v>0</v>
      </c>
      <c r="D19" s="131">
        <f t="shared" si="2"/>
        <v>0</v>
      </c>
      <c r="E19" s="121"/>
      <c r="F19" s="133"/>
    </row>
    <row r="20" s="124" customFormat="1" ht="13.8" spans="1:6">
      <c r="A20" s="134">
        <v>103060198</v>
      </c>
      <c r="B20" s="135" t="s">
        <v>1359</v>
      </c>
      <c r="C20" s="133">
        <v>6</v>
      </c>
      <c r="D20" s="131">
        <f t="shared" si="2"/>
        <v>-6</v>
      </c>
      <c r="E20" s="121">
        <f>SUM(D20/C20)*100</f>
        <v>-100</v>
      </c>
      <c r="F20" s="133">
        <v>0</v>
      </c>
    </row>
    <row r="21" s="124" customFormat="1" ht="13.8" spans="1:6">
      <c r="A21" s="134">
        <v>103060198</v>
      </c>
      <c r="B21" s="135" t="s">
        <v>1360</v>
      </c>
      <c r="C21" s="133">
        <v>0</v>
      </c>
      <c r="D21" s="131"/>
      <c r="E21" s="121"/>
      <c r="F21" s="133">
        <v>0</v>
      </c>
    </row>
    <row r="22" s="124" customFormat="1" ht="13.8" spans="1:6">
      <c r="A22" s="134">
        <v>103060198</v>
      </c>
      <c r="B22" s="135" t="s">
        <v>1361</v>
      </c>
      <c r="C22" s="133">
        <v>0</v>
      </c>
      <c r="D22" s="131"/>
      <c r="E22" s="121"/>
      <c r="F22" s="133">
        <v>0</v>
      </c>
    </row>
    <row r="23" s="124" customFormat="1" ht="13.8" spans="1:6">
      <c r="A23" s="134">
        <v>103060198</v>
      </c>
      <c r="B23" s="135" t="s">
        <v>1362</v>
      </c>
      <c r="C23" s="133">
        <v>0</v>
      </c>
      <c r="D23" s="131"/>
      <c r="E23" s="121"/>
      <c r="F23" s="133">
        <v>0</v>
      </c>
    </row>
    <row r="24" s="124" customFormat="1" ht="13.8" spans="1:6">
      <c r="A24" s="134">
        <v>103060198</v>
      </c>
      <c r="B24" s="135" t="s">
        <v>1363</v>
      </c>
      <c r="C24" s="133">
        <v>0</v>
      </c>
      <c r="D24" s="131"/>
      <c r="E24" s="121"/>
      <c r="F24" s="133">
        <v>0</v>
      </c>
    </row>
    <row r="25" s="124" customFormat="1" ht="13.8" spans="1:6">
      <c r="A25" s="134">
        <v>103060198</v>
      </c>
      <c r="B25" s="135" t="s">
        <v>1364</v>
      </c>
      <c r="C25" s="133">
        <v>0</v>
      </c>
      <c r="D25" s="131"/>
      <c r="E25" s="121"/>
      <c r="F25" s="133">
        <v>0</v>
      </c>
    </row>
    <row r="26" s="124" customFormat="1" ht="13.8" spans="1:6">
      <c r="A26" s="134">
        <v>103060198</v>
      </c>
      <c r="B26" s="135" t="s">
        <v>1365</v>
      </c>
      <c r="C26" s="133">
        <v>0</v>
      </c>
      <c r="D26" s="131"/>
      <c r="E26" s="121"/>
      <c r="F26" s="133">
        <v>0</v>
      </c>
    </row>
    <row r="27" s="124" customFormat="1" ht="13.8" spans="1:6">
      <c r="A27" s="134">
        <v>103060198</v>
      </c>
      <c r="B27" s="135" t="s">
        <v>1366</v>
      </c>
      <c r="C27" s="133">
        <v>0</v>
      </c>
      <c r="D27" s="131"/>
      <c r="E27" s="121"/>
      <c r="F27" s="133">
        <v>0</v>
      </c>
    </row>
    <row r="28" s="124" customFormat="1" ht="13.8" spans="1:6">
      <c r="A28" s="134">
        <v>103060198</v>
      </c>
      <c r="B28" s="135" t="s">
        <v>1367</v>
      </c>
      <c r="C28" s="133">
        <v>0</v>
      </c>
      <c r="D28" s="136"/>
      <c r="F28" s="133">
        <v>0</v>
      </c>
    </row>
    <row r="29" s="124" customFormat="1" ht="13.8" spans="1:6">
      <c r="A29" s="105">
        <v>1030602</v>
      </c>
      <c r="B29" s="129" t="s">
        <v>1368</v>
      </c>
      <c r="C29" s="127">
        <f t="shared" ref="C29:F29" si="3">SUM(C30:C32)</f>
        <v>0</v>
      </c>
      <c r="D29" s="127">
        <f t="shared" si="3"/>
        <v>0</v>
      </c>
      <c r="E29" s="116"/>
      <c r="F29" s="127">
        <f t="shared" si="3"/>
        <v>0</v>
      </c>
    </row>
    <row r="30" s="124" customFormat="1" ht="25.2" spans="1:6">
      <c r="A30" s="109">
        <v>103060298</v>
      </c>
      <c r="B30" s="137" t="s">
        <v>1369</v>
      </c>
      <c r="C30" s="138"/>
      <c r="D30" s="131"/>
      <c r="E30" s="121"/>
      <c r="F30" s="133"/>
    </row>
    <row r="31" s="124" customFormat="1" ht="25.2" spans="1:6">
      <c r="A31" s="109">
        <v>103060298</v>
      </c>
      <c r="B31" s="137" t="s">
        <v>1370</v>
      </c>
      <c r="C31" s="138"/>
      <c r="D31" s="131">
        <f t="shared" ref="D31:D38" si="4">SUM(F31-C31)</f>
        <v>0</v>
      </c>
      <c r="E31" s="121"/>
      <c r="F31" s="133">
        <v>0</v>
      </c>
    </row>
    <row r="32" s="124" customFormat="1" ht="26.4" spans="1:6">
      <c r="A32" s="109">
        <v>103060298</v>
      </c>
      <c r="B32" s="137" t="s">
        <v>1371</v>
      </c>
      <c r="C32" s="131"/>
      <c r="D32" s="131">
        <f t="shared" si="4"/>
        <v>0</v>
      </c>
      <c r="E32" s="121"/>
      <c r="F32" s="133"/>
    </row>
    <row r="33" s="124" customFormat="1" ht="13.8" spans="1:8">
      <c r="A33" s="105">
        <v>1030603</v>
      </c>
      <c r="B33" s="129" t="s">
        <v>1372</v>
      </c>
      <c r="C33" s="127"/>
      <c r="D33" s="127">
        <f t="shared" si="4"/>
        <v>0</v>
      </c>
      <c r="E33" s="121"/>
      <c r="F33" s="128"/>
      <c r="G33" s="117"/>
      <c r="H33" s="118"/>
    </row>
    <row r="34" s="124" customFormat="1" ht="24" spans="1:8">
      <c r="A34" s="109">
        <v>103060398</v>
      </c>
      <c r="B34" s="132" t="s">
        <v>1373</v>
      </c>
      <c r="C34" s="131">
        <v>0</v>
      </c>
      <c r="D34" s="131">
        <f t="shared" si="4"/>
        <v>0</v>
      </c>
      <c r="E34" s="121"/>
      <c r="F34" s="133"/>
      <c r="G34" s="117"/>
      <c r="H34" s="118"/>
    </row>
    <row r="35" s="124" customFormat="1" ht="13.8" spans="1:8">
      <c r="A35" s="105">
        <v>1030604</v>
      </c>
      <c r="B35" s="129" t="s">
        <v>1374</v>
      </c>
      <c r="C35" s="127">
        <v>0</v>
      </c>
      <c r="D35" s="127">
        <f t="shared" si="4"/>
        <v>0</v>
      </c>
      <c r="E35" s="121"/>
      <c r="F35" s="128"/>
      <c r="G35" s="117"/>
      <c r="H35" s="117"/>
    </row>
    <row r="36" s="124" customFormat="1" ht="13.8" spans="1:8">
      <c r="A36" s="109">
        <v>103060401</v>
      </c>
      <c r="B36" s="109" t="s">
        <v>1375</v>
      </c>
      <c r="C36" s="127">
        <v>0</v>
      </c>
      <c r="D36" s="131">
        <f t="shared" si="4"/>
        <v>0</v>
      </c>
      <c r="E36" s="121"/>
      <c r="F36" s="133"/>
      <c r="G36" s="117"/>
      <c r="H36" s="117"/>
    </row>
    <row r="37" s="124" customFormat="1" ht="13.8" spans="1:8">
      <c r="A37" s="105">
        <v>1030698</v>
      </c>
      <c r="B37" s="129" t="s">
        <v>1376</v>
      </c>
      <c r="C37" s="127">
        <v>0</v>
      </c>
      <c r="D37" s="127">
        <f t="shared" si="4"/>
        <v>0</v>
      </c>
      <c r="E37" s="121"/>
      <c r="F37" s="128">
        <f>F38</f>
        <v>0</v>
      </c>
      <c r="G37" s="117"/>
      <c r="H37" s="117"/>
    </row>
    <row r="38" s="124" customFormat="1" ht="13.8" spans="1:8">
      <c r="A38" s="109">
        <v>1030698</v>
      </c>
      <c r="B38" s="109" t="s">
        <v>1377</v>
      </c>
      <c r="C38" s="127"/>
      <c r="D38" s="131">
        <f t="shared" si="4"/>
        <v>0</v>
      </c>
      <c r="E38" s="121"/>
      <c r="F38" s="133"/>
      <c r="G38" s="117"/>
      <c r="H38" s="117"/>
    </row>
    <row r="39" s="124" customFormat="1" ht="13.8" spans="1:8">
      <c r="A39" s="105">
        <v>110</v>
      </c>
      <c r="B39" s="129" t="s">
        <v>1378</v>
      </c>
      <c r="C39" s="127">
        <f>C40</f>
        <v>10</v>
      </c>
      <c r="D39" s="131"/>
      <c r="E39" s="121"/>
      <c r="F39" s="128">
        <v>10</v>
      </c>
      <c r="G39" s="117"/>
      <c r="H39" s="117"/>
    </row>
    <row r="40" s="124" customFormat="1" ht="13.8" spans="1:8">
      <c r="A40" s="105">
        <v>11005</v>
      </c>
      <c r="B40" s="129" t="s">
        <v>1379</v>
      </c>
      <c r="C40" s="127">
        <f>SUM(C41:C42)</f>
        <v>10</v>
      </c>
      <c r="D40" s="131"/>
      <c r="E40" s="121"/>
      <c r="F40" s="127">
        <v>10</v>
      </c>
      <c r="G40" s="117"/>
      <c r="H40" s="117"/>
    </row>
    <row r="41" s="124" customFormat="1" ht="25.2" spans="1:8">
      <c r="A41" s="109">
        <v>1100501</v>
      </c>
      <c r="B41" s="139" t="s">
        <v>1380</v>
      </c>
      <c r="C41" s="131">
        <v>10</v>
      </c>
      <c r="D41" s="131"/>
      <c r="E41" s="121"/>
      <c r="F41" s="133">
        <v>10</v>
      </c>
      <c r="G41" s="117"/>
      <c r="H41" s="117"/>
    </row>
    <row r="42" s="124" customFormat="1" ht="13.8" spans="1:8">
      <c r="A42" s="109">
        <v>1100502</v>
      </c>
      <c r="B42" s="132" t="s">
        <v>1381</v>
      </c>
      <c r="C42" s="127"/>
      <c r="D42" s="131">
        <f>SUM(F42-C42)</f>
        <v>0</v>
      </c>
      <c r="E42" s="121"/>
      <c r="F42" s="133"/>
      <c r="G42" s="117"/>
      <c r="H42" s="117"/>
    </row>
    <row r="43" s="124" customFormat="1" spans="1:8">
      <c r="A43" s="140"/>
      <c r="B43" s="141" t="s">
        <v>1382</v>
      </c>
      <c r="C43" s="142">
        <f t="shared" ref="C43:F43" si="5">SUM(C6,C39)</f>
        <v>1041</v>
      </c>
      <c r="D43" s="142">
        <f t="shared" si="5"/>
        <v>-217</v>
      </c>
      <c r="E43" s="116">
        <f t="shared" ref="E43:E45" si="6">SUM(D43/C43)*100</f>
        <v>-20.8453410182517</v>
      </c>
      <c r="F43" s="142">
        <f t="shared" si="5"/>
        <v>824</v>
      </c>
      <c r="G43" s="117"/>
      <c r="H43" s="117"/>
    </row>
    <row r="44" s="124" customFormat="1" spans="1:8">
      <c r="A44" s="140"/>
      <c r="B44" s="132" t="s">
        <v>1340</v>
      </c>
      <c r="C44" s="143">
        <v>10</v>
      </c>
      <c r="D44" s="143"/>
      <c r="E44" s="116">
        <f t="shared" si="6"/>
        <v>0</v>
      </c>
      <c r="F44" s="133">
        <v>10</v>
      </c>
      <c r="G44" s="119"/>
      <c r="H44" s="119"/>
    </row>
    <row r="45" s="124" customFormat="1" spans="1:8">
      <c r="A45" s="140"/>
      <c r="B45" s="141" t="s">
        <v>86</v>
      </c>
      <c r="C45" s="144">
        <f t="shared" ref="C45:F45" si="7">SUM(C43:C44)</f>
        <v>1051</v>
      </c>
      <c r="D45" s="144">
        <f t="shared" si="7"/>
        <v>-217</v>
      </c>
      <c r="E45" s="116">
        <f t="shared" si="6"/>
        <v>-20.6470028544244</v>
      </c>
      <c r="F45" s="144">
        <f t="shared" si="7"/>
        <v>834</v>
      </c>
      <c r="G45" s="117"/>
      <c r="H45" s="117"/>
    </row>
    <row r="46" s="124" customFormat="1" spans="1:8">
      <c r="A46" s="87"/>
      <c r="B46" s="87"/>
      <c r="C46" s="87"/>
      <c r="D46" s="145"/>
      <c r="E46" s="145"/>
      <c r="F46" s="123"/>
      <c r="G46" s="87"/>
      <c r="H46" s="87"/>
    </row>
    <row r="47" s="124" customFormat="1" spans="1:8">
      <c r="A47" s="87"/>
      <c r="B47" s="87"/>
      <c r="C47" s="87"/>
      <c r="D47" s="145"/>
      <c r="E47" s="145"/>
      <c r="F47" s="123"/>
      <c r="G47" s="87"/>
      <c r="H47" s="87"/>
    </row>
    <row r="48" s="82" customFormat="1" spans="1:6">
      <c r="A48" s="85"/>
      <c r="C48" s="87"/>
      <c r="D48" s="87"/>
      <c r="E48" s="87"/>
      <c r="F48" s="123"/>
    </row>
    <row r="49" s="82" customFormat="1" spans="1:6">
      <c r="A49" s="85"/>
      <c r="C49" s="87"/>
      <c r="D49" s="87"/>
      <c r="E49" s="87"/>
      <c r="F49" s="123"/>
    </row>
    <row r="50" s="82" customFormat="1" spans="1:6">
      <c r="A50" s="85"/>
      <c r="C50" s="87"/>
      <c r="D50" s="87"/>
      <c r="E50" s="87"/>
      <c r="F50" s="123"/>
    </row>
    <row r="51" s="82" customFormat="1" spans="1:6">
      <c r="A51" s="85"/>
      <c r="C51" s="87"/>
      <c r="D51" s="87"/>
      <c r="E51" s="87"/>
      <c r="F51" s="123"/>
    </row>
    <row r="52" s="82" customFormat="1" spans="1:6">
      <c r="A52" s="85"/>
      <c r="C52" s="87"/>
      <c r="D52" s="87"/>
      <c r="E52" s="87"/>
      <c r="F52" s="123"/>
    </row>
    <row r="53" s="82" customFormat="1" spans="1:6">
      <c r="A53" s="85"/>
      <c r="C53" s="87"/>
      <c r="D53" s="87"/>
      <c r="E53" s="87"/>
      <c r="F53" s="123"/>
    </row>
    <row r="54" s="82" customFormat="1" spans="1:6">
      <c r="A54" s="85"/>
      <c r="C54" s="87"/>
      <c r="D54" s="87"/>
      <c r="E54" s="87"/>
      <c r="F54" s="123"/>
    </row>
    <row r="55" s="82" customFormat="1" spans="1:6">
      <c r="A55" s="85"/>
      <c r="C55" s="87"/>
      <c r="D55" s="87"/>
      <c r="E55" s="87"/>
      <c r="F55" s="123"/>
    </row>
    <row r="56" s="82" customFormat="1" spans="1:6">
      <c r="A56" s="85"/>
      <c r="C56" s="87"/>
      <c r="D56" s="87"/>
      <c r="E56" s="87"/>
      <c r="F56" s="123"/>
    </row>
    <row r="57" s="82" customFormat="1" spans="1:6">
      <c r="A57" s="85"/>
      <c r="C57" s="87"/>
      <c r="D57" s="87"/>
      <c r="E57" s="87"/>
      <c r="F57" s="123"/>
    </row>
    <row r="58" s="82" customFormat="1" spans="1:6">
      <c r="A58" s="85"/>
      <c r="C58" s="87"/>
      <c r="D58" s="87"/>
      <c r="E58" s="87"/>
      <c r="F58" s="123"/>
    </row>
    <row r="59" s="82" customFormat="1" spans="1:6">
      <c r="A59" s="85"/>
      <c r="C59" s="87"/>
      <c r="D59" s="87"/>
      <c r="E59" s="87"/>
      <c r="F59" s="123"/>
    </row>
    <row r="60" s="82" customFormat="1" spans="1:6">
      <c r="A60" s="85"/>
      <c r="C60" s="87"/>
      <c r="D60" s="87"/>
      <c r="E60" s="87"/>
      <c r="F60" s="123"/>
    </row>
    <row r="61" s="82" customFormat="1" spans="1:6">
      <c r="A61" s="85"/>
      <c r="C61" s="87"/>
      <c r="D61" s="87"/>
      <c r="E61" s="87"/>
      <c r="F61" s="123"/>
    </row>
    <row r="62" s="82" customFormat="1" spans="1:6">
      <c r="A62" s="85"/>
      <c r="C62" s="87"/>
      <c r="D62" s="87"/>
      <c r="E62" s="87"/>
      <c r="F62" s="123"/>
    </row>
    <row r="63" s="82" customFormat="1" spans="1:6">
      <c r="A63" s="85"/>
      <c r="C63" s="87"/>
      <c r="D63" s="87"/>
      <c r="E63" s="87"/>
      <c r="F63" s="123"/>
    </row>
    <row r="64" s="82" customFormat="1" spans="1:6">
      <c r="A64" s="85"/>
      <c r="C64" s="87"/>
      <c r="D64" s="87"/>
      <c r="E64" s="87"/>
      <c r="F64" s="123"/>
    </row>
    <row r="65" s="82" customFormat="1" spans="1:6">
      <c r="A65" s="85"/>
      <c r="C65" s="87"/>
      <c r="D65" s="87"/>
      <c r="E65" s="87"/>
      <c r="F65" s="123"/>
    </row>
    <row r="66" s="82" customFormat="1" spans="1:6">
      <c r="A66" s="85"/>
      <c r="C66" s="87"/>
      <c r="D66" s="87"/>
      <c r="E66" s="87"/>
      <c r="F66" s="123"/>
    </row>
    <row r="67" s="82" customFormat="1" spans="1:6">
      <c r="A67" s="85"/>
      <c r="C67" s="87"/>
      <c r="D67" s="87"/>
      <c r="E67" s="87"/>
      <c r="F67" s="123"/>
    </row>
    <row r="68" s="82" customFormat="1" spans="1:6">
      <c r="A68" s="85"/>
      <c r="C68" s="87"/>
      <c r="D68" s="87"/>
      <c r="E68" s="87"/>
      <c r="F68" s="123"/>
    </row>
    <row r="69" s="82" customFormat="1" spans="1:6">
      <c r="A69" s="85"/>
      <c r="C69" s="87"/>
      <c r="D69" s="87"/>
      <c r="E69" s="87"/>
      <c r="F69" s="123"/>
    </row>
    <row r="70" s="82" customFormat="1" spans="1:6">
      <c r="A70" s="85"/>
      <c r="C70" s="87"/>
      <c r="D70" s="87"/>
      <c r="E70" s="87"/>
      <c r="F70" s="123"/>
    </row>
    <row r="71" s="82" customFormat="1" spans="1:6">
      <c r="A71" s="85"/>
      <c r="C71" s="87"/>
      <c r="D71" s="87"/>
      <c r="E71" s="87"/>
      <c r="F71" s="123"/>
    </row>
    <row r="72" s="82" customFormat="1" spans="1:6">
      <c r="A72" s="85"/>
      <c r="C72" s="87"/>
      <c r="D72" s="87"/>
      <c r="E72" s="87"/>
      <c r="F72" s="123"/>
    </row>
    <row r="73" s="82" customFormat="1" spans="1:6">
      <c r="A73" s="85"/>
      <c r="C73" s="87"/>
      <c r="D73" s="87"/>
      <c r="E73" s="87"/>
      <c r="F73" s="123"/>
    </row>
    <row r="74" s="82" customFormat="1" spans="1:6">
      <c r="A74" s="85"/>
      <c r="C74" s="87"/>
      <c r="D74" s="87"/>
      <c r="E74" s="87"/>
      <c r="F74" s="123"/>
    </row>
    <row r="75" s="82" customFormat="1" spans="1:6">
      <c r="A75" s="85"/>
      <c r="C75" s="87"/>
      <c r="D75" s="87"/>
      <c r="E75" s="87"/>
      <c r="F75" s="123"/>
    </row>
    <row r="76" s="82" customFormat="1" spans="1:6">
      <c r="A76" s="85"/>
      <c r="C76" s="87"/>
      <c r="D76" s="87"/>
      <c r="E76" s="87"/>
      <c r="F76" s="123"/>
    </row>
    <row r="77" s="82" customFormat="1" spans="1:6">
      <c r="A77" s="85"/>
      <c r="C77" s="87"/>
      <c r="D77" s="87"/>
      <c r="E77" s="87"/>
      <c r="F77" s="123"/>
    </row>
    <row r="78" s="82" customFormat="1" spans="1:6">
      <c r="A78" s="85"/>
      <c r="C78" s="87"/>
      <c r="D78" s="87"/>
      <c r="E78" s="87"/>
      <c r="F78" s="123"/>
    </row>
    <row r="79" s="82" customFormat="1" spans="1:6">
      <c r="A79" s="85"/>
      <c r="C79" s="87"/>
      <c r="D79" s="87"/>
      <c r="E79" s="87"/>
      <c r="F79" s="123"/>
    </row>
    <row r="80" s="82" customFormat="1" spans="1:6">
      <c r="A80" s="85"/>
      <c r="C80" s="87"/>
      <c r="D80" s="87"/>
      <c r="E80" s="87"/>
      <c r="F80" s="123"/>
    </row>
    <row r="81" s="82" customFormat="1" spans="1:6">
      <c r="A81" s="85"/>
      <c r="C81" s="87"/>
      <c r="D81" s="87"/>
      <c r="E81" s="87"/>
      <c r="F81" s="123"/>
    </row>
    <row r="82" s="82" customFormat="1" spans="1:6">
      <c r="A82" s="85"/>
      <c r="C82" s="87"/>
      <c r="D82" s="87"/>
      <c r="E82" s="87"/>
      <c r="F82" s="123"/>
    </row>
    <row r="83" s="82" customFormat="1" spans="1:6">
      <c r="A83" s="85"/>
      <c r="C83" s="87"/>
      <c r="D83" s="87"/>
      <c r="E83" s="87"/>
      <c r="F83" s="123"/>
    </row>
    <row r="84" s="82" customFormat="1" spans="1:6">
      <c r="A84" s="85"/>
      <c r="C84" s="87"/>
      <c r="D84" s="87"/>
      <c r="E84" s="87"/>
      <c r="F84" s="123"/>
    </row>
    <row r="85" s="82" customFormat="1" spans="1:6">
      <c r="A85" s="85"/>
      <c r="C85" s="87"/>
      <c r="D85" s="87"/>
      <c r="E85" s="87"/>
      <c r="F85" s="123"/>
    </row>
    <row r="86" s="82" customFormat="1" spans="1:6">
      <c r="A86" s="85"/>
      <c r="C86" s="87"/>
      <c r="D86" s="87"/>
      <c r="E86" s="87"/>
      <c r="F86" s="123"/>
    </row>
    <row r="87" s="82" customFormat="1" spans="1:6">
      <c r="A87" s="85"/>
      <c r="C87" s="87"/>
      <c r="D87" s="87"/>
      <c r="E87" s="87"/>
      <c r="F87" s="123"/>
    </row>
    <row r="88" s="82" customFormat="1" spans="1:6">
      <c r="A88" s="85"/>
      <c r="C88" s="87"/>
      <c r="D88" s="87"/>
      <c r="E88" s="87"/>
      <c r="F88" s="123"/>
    </row>
    <row r="89" s="82" customFormat="1" spans="1:6">
      <c r="A89" s="85"/>
      <c r="C89" s="87"/>
      <c r="D89" s="87"/>
      <c r="E89" s="87"/>
      <c r="F89" s="123"/>
    </row>
    <row r="90" s="82" customFormat="1" spans="1:6">
      <c r="A90" s="85"/>
      <c r="C90" s="87"/>
      <c r="D90" s="87"/>
      <c r="E90" s="87"/>
      <c r="F90" s="123"/>
    </row>
    <row r="91" s="82" customFormat="1" spans="1:6">
      <c r="A91" s="85"/>
      <c r="C91" s="87"/>
      <c r="D91" s="87"/>
      <c r="E91" s="87"/>
      <c r="F91" s="123"/>
    </row>
    <row r="92" s="82" customFormat="1" spans="1:6">
      <c r="A92" s="85"/>
      <c r="C92" s="87"/>
      <c r="D92" s="87"/>
      <c r="E92" s="87"/>
      <c r="F92" s="123"/>
    </row>
    <row r="93" s="82" customFormat="1" spans="1:6">
      <c r="A93" s="85"/>
      <c r="C93" s="87"/>
      <c r="D93" s="87"/>
      <c r="E93" s="87"/>
      <c r="F93" s="123"/>
    </row>
    <row r="94" s="82" customFormat="1" spans="1:6">
      <c r="A94" s="85"/>
      <c r="C94" s="87"/>
      <c r="D94" s="87"/>
      <c r="E94" s="87"/>
      <c r="F94" s="123"/>
    </row>
    <row r="95" s="82" customFormat="1" spans="1:6">
      <c r="A95" s="85"/>
      <c r="C95" s="87"/>
      <c r="D95" s="87"/>
      <c r="E95" s="87"/>
      <c r="F95" s="123"/>
    </row>
    <row r="96" s="82" customFormat="1" spans="1:6">
      <c r="A96" s="85"/>
      <c r="C96" s="87"/>
      <c r="D96" s="87"/>
      <c r="E96" s="87"/>
      <c r="F96" s="123"/>
    </row>
    <row r="97" s="82" customFormat="1" spans="1:6">
      <c r="A97" s="85"/>
      <c r="C97" s="87"/>
      <c r="D97" s="87"/>
      <c r="E97" s="87"/>
      <c r="F97" s="123"/>
    </row>
    <row r="98" s="82" customFormat="1" spans="1:6">
      <c r="A98" s="85"/>
      <c r="C98" s="87"/>
      <c r="D98" s="87"/>
      <c r="E98" s="87"/>
      <c r="F98" s="123"/>
    </row>
    <row r="99" s="82" customFormat="1" spans="1:6">
      <c r="A99" s="85"/>
      <c r="C99" s="87"/>
      <c r="D99" s="87"/>
      <c r="E99" s="87"/>
      <c r="F99" s="123"/>
    </row>
    <row r="100" s="82" customFormat="1" spans="1:6">
      <c r="A100" s="85"/>
      <c r="C100" s="87"/>
      <c r="D100" s="87"/>
      <c r="E100" s="87"/>
      <c r="F100" s="123"/>
    </row>
    <row r="101" s="82" customFormat="1" spans="1:6">
      <c r="A101" s="85"/>
      <c r="C101" s="87"/>
      <c r="D101" s="87"/>
      <c r="E101" s="87"/>
      <c r="F101" s="123"/>
    </row>
    <row r="102" s="82" customFormat="1" spans="1:6">
      <c r="A102" s="85"/>
      <c r="C102" s="87"/>
      <c r="D102" s="87"/>
      <c r="E102" s="87"/>
      <c r="F102" s="123"/>
    </row>
    <row r="103" s="82" customFormat="1" spans="1:6">
      <c r="A103" s="85"/>
      <c r="F103" s="146"/>
    </row>
    <row r="104" s="82" customFormat="1" spans="1:6">
      <c r="A104" s="85"/>
      <c r="F104" s="146"/>
    </row>
    <row r="105" s="82" customFormat="1" spans="1:6">
      <c r="A105" s="85"/>
      <c r="F105" s="146"/>
    </row>
    <row r="106" s="82" customFormat="1" spans="1:6">
      <c r="A106" s="85"/>
      <c r="F106" s="146"/>
    </row>
    <row r="107" s="82" customFormat="1" spans="1:6">
      <c r="A107" s="85"/>
      <c r="F107" s="146"/>
    </row>
    <row r="108" s="82" customFormat="1" spans="1:6">
      <c r="A108" s="85"/>
      <c r="F108" s="146"/>
    </row>
    <row r="109" s="82" customFormat="1" spans="1:6">
      <c r="A109" s="85"/>
      <c r="F109" s="146"/>
    </row>
    <row r="110" s="82" customFormat="1" spans="1:6">
      <c r="A110" s="85"/>
      <c r="F110" s="146"/>
    </row>
  </sheetData>
  <mergeCells count="6">
    <mergeCell ref="A2:F2"/>
    <mergeCell ref="D4:E4"/>
    <mergeCell ref="A4:A5"/>
    <mergeCell ref="B4:B5"/>
    <mergeCell ref="C4:C5"/>
    <mergeCell ref="F4:F5"/>
  </mergeCells>
  <pageMargins left="0.75" right="0.75" top="1" bottom="1" header="0.5" footer="0.5"/>
  <pageSetup paperSize="9" scale="98"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3"/>
  <sheetViews>
    <sheetView topLeftCell="A25" workbookViewId="0">
      <selection activeCell="G12" sqref="G12"/>
    </sheetView>
  </sheetViews>
  <sheetFormatPr defaultColWidth="10" defaultRowHeight="15.6"/>
  <cols>
    <col min="1" max="1" width="10.9722222222222" style="85" customWidth="1"/>
    <col min="2" max="2" width="37.9166666666667" style="82" customWidth="1"/>
    <col min="3" max="3" width="13.3333333333333" style="82" customWidth="1"/>
    <col min="4" max="5" width="10" style="82"/>
    <col min="6" max="6" width="21.8055555555556" style="82" customWidth="1"/>
    <col min="7" max="8" width="10" style="82"/>
    <col min="9" max="9" width="10.9722222222222" style="82" customWidth="1"/>
    <col min="10" max="255" width="10" style="82"/>
    <col min="256" max="16384" width="10" style="1"/>
  </cols>
  <sheetData>
    <row r="1" s="82" customFormat="1" ht="21" customHeight="1" spans="1:6">
      <c r="A1" s="86" t="s">
        <v>1383</v>
      </c>
      <c r="B1" s="87"/>
      <c r="C1" s="87"/>
      <c r="D1" s="87"/>
      <c r="E1" s="87"/>
      <c r="F1" s="88"/>
    </row>
    <row r="2" s="82" customFormat="1" ht="26.4" spans="1:6">
      <c r="A2" s="89" t="s">
        <v>1384</v>
      </c>
      <c r="B2" s="89"/>
      <c r="C2" s="89"/>
      <c r="D2" s="89"/>
      <c r="E2" s="89"/>
      <c r="F2" s="89"/>
    </row>
    <row r="3" s="82" customFormat="1" spans="1:6">
      <c r="A3" s="90"/>
      <c r="B3" s="91"/>
      <c r="C3" s="91"/>
      <c r="D3" s="87"/>
      <c r="E3" s="87"/>
      <c r="F3" s="92" t="s">
        <v>2</v>
      </c>
    </row>
    <row r="4" s="83" customFormat="1" ht="36" customHeight="1" spans="1:6">
      <c r="A4" s="93" t="s">
        <v>91</v>
      </c>
      <c r="B4" s="93" t="s">
        <v>1385</v>
      </c>
      <c r="C4" s="94" t="s">
        <v>6</v>
      </c>
      <c r="D4" s="95" t="s">
        <v>7</v>
      </c>
      <c r="E4" s="95"/>
      <c r="F4" s="96" t="s">
        <v>8</v>
      </c>
    </row>
    <row r="5" s="83" customFormat="1" ht="21.75" customHeight="1" spans="1:6">
      <c r="A5" s="97"/>
      <c r="B5" s="97"/>
      <c r="C5" s="94"/>
      <c r="D5" s="98" t="s">
        <v>10</v>
      </c>
      <c r="E5" s="98" t="s">
        <v>11</v>
      </c>
      <c r="F5" s="99"/>
    </row>
    <row r="6" s="84" customFormat="1" ht="20" customHeight="1" spans="1:6">
      <c r="A6" s="100"/>
      <c r="B6" s="101" t="s">
        <v>1386</v>
      </c>
      <c r="C6" s="102">
        <f>SUM(C7,C33)</f>
        <v>1051</v>
      </c>
      <c r="D6" s="102">
        <f t="shared" ref="D6:D17" si="0">SUM(F6-C6)</f>
        <v>-217</v>
      </c>
      <c r="E6" s="103">
        <f t="shared" ref="E6:E8" si="1">SUM(D6/C6)*100</f>
        <v>-20.6470028544244</v>
      </c>
      <c r="F6" s="104">
        <f>F7+F33</f>
        <v>834</v>
      </c>
    </row>
    <row r="7" s="82" customFormat="1" ht="20" customHeight="1" spans="1:6">
      <c r="A7" s="105">
        <v>223</v>
      </c>
      <c r="B7" s="106" t="s">
        <v>1326</v>
      </c>
      <c r="C7" s="107">
        <f>SUM(C8,C18,C29)</f>
        <v>1051</v>
      </c>
      <c r="D7" s="102">
        <f t="shared" si="0"/>
        <v>-217</v>
      </c>
      <c r="E7" s="103">
        <f t="shared" si="1"/>
        <v>-20.6470028544244</v>
      </c>
      <c r="F7" s="107">
        <f>SUM(F8,F18,F29)</f>
        <v>834</v>
      </c>
    </row>
    <row r="8" s="82" customFormat="1" ht="20" customHeight="1" spans="1:6">
      <c r="A8" s="105">
        <v>22301</v>
      </c>
      <c r="B8" s="106" t="s">
        <v>1328</v>
      </c>
      <c r="C8" s="107">
        <f>SUM(C9:C17)</f>
        <v>1051</v>
      </c>
      <c r="D8" s="102">
        <f t="shared" si="0"/>
        <v>-217</v>
      </c>
      <c r="E8" s="108">
        <f t="shared" si="1"/>
        <v>-20.6470028544244</v>
      </c>
      <c r="F8" s="107">
        <f>SUM(F9:F17)</f>
        <v>834</v>
      </c>
    </row>
    <row r="9" s="82" customFormat="1" ht="20" customHeight="1" spans="1:6">
      <c r="A9" s="109">
        <v>2230101</v>
      </c>
      <c r="B9" s="110" t="s">
        <v>1387</v>
      </c>
      <c r="C9" s="111"/>
      <c r="D9" s="111">
        <f t="shared" si="0"/>
        <v>0</v>
      </c>
      <c r="E9" s="112"/>
      <c r="F9" s="113"/>
    </row>
    <row r="10" s="82" customFormat="1" ht="20" customHeight="1" spans="1:6">
      <c r="A10" s="109">
        <v>2230102</v>
      </c>
      <c r="B10" s="110" t="s">
        <v>1388</v>
      </c>
      <c r="C10" s="111"/>
      <c r="D10" s="111">
        <f t="shared" si="0"/>
        <v>0</v>
      </c>
      <c r="E10" s="112"/>
      <c r="F10" s="113"/>
    </row>
    <row r="11" s="82" customFormat="1" ht="20" customHeight="1" spans="1:6">
      <c r="A11" s="109">
        <v>2230103</v>
      </c>
      <c r="B11" s="110" t="s">
        <v>1389</v>
      </c>
      <c r="C11" s="111"/>
      <c r="D11" s="111">
        <f t="shared" si="0"/>
        <v>0</v>
      </c>
      <c r="E11" s="112"/>
      <c r="F11" s="113"/>
    </row>
    <row r="12" s="82" customFormat="1" ht="20" customHeight="1" spans="1:6">
      <c r="A12" s="109">
        <v>2230104</v>
      </c>
      <c r="B12" s="110" t="s">
        <v>1390</v>
      </c>
      <c r="C12" s="111"/>
      <c r="D12" s="111">
        <f t="shared" si="0"/>
        <v>0</v>
      </c>
      <c r="E12" s="112"/>
      <c r="F12" s="113"/>
    </row>
    <row r="13" s="82" customFormat="1" ht="20" customHeight="1" spans="1:6">
      <c r="A13" s="109">
        <v>2230105</v>
      </c>
      <c r="B13" s="110" t="s">
        <v>1391</v>
      </c>
      <c r="C13" s="114">
        <v>1051</v>
      </c>
      <c r="D13" s="111">
        <f t="shared" si="0"/>
        <v>-217</v>
      </c>
      <c r="E13" s="112">
        <f>SUM(D13/C13)*100</f>
        <v>-20.6470028544244</v>
      </c>
      <c r="F13" s="113">
        <v>834</v>
      </c>
    </row>
    <row r="14" s="82" customFormat="1" ht="20" customHeight="1" spans="1:6">
      <c r="A14" s="109">
        <v>2230106</v>
      </c>
      <c r="B14" s="110" t="s">
        <v>1392</v>
      </c>
      <c r="C14" s="111"/>
      <c r="D14" s="111">
        <f t="shared" si="0"/>
        <v>0</v>
      </c>
      <c r="E14" s="111"/>
      <c r="F14" s="113"/>
    </row>
    <row r="15" s="82" customFormat="1" ht="20" customHeight="1" spans="1:6">
      <c r="A15" s="109">
        <v>2230107</v>
      </c>
      <c r="B15" s="110" t="s">
        <v>1393</v>
      </c>
      <c r="C15" s="111"/>
      <c r="D15" s="115">
        <f t="shared" si="0"/>
        <v>0</v>
      </c>
      <c r="E15" s="116"/>
      <c r="F15" s="113"/>
    </row>
    <row r="16" s="82" customFormat="1" ht="20" customHeight="1" spans="1:6">
      <c r="A16" s="109">
        <v>2230108</v>
      </c>
      <c r="B16" s="110" t="s">
        <v>1394</v>
      </c>
      <c r="C16" s="111"/>
      <c r="D16" s="115">
        <f t="shared" si="0"/>
        <v>0</v>
      </c>
      <c r="E16" s="116"/>
      <c r="F16" s="113"/>
    </row>
    <row r="17" s="82" customFormat="1" ht="20" customHeight="1" spans="1:9">
      <c r="A17" s="109">
        <v>2230199</v>
      </c>
      <c r="B17" s="110" t="s">
        <v>1395</v>
      </c>
      <c r="C17" s="111"/>
      <c r="D17" s="115">
        <f t="shared" si="0"/>
        <v>0</v>
      </c>
      <c r="E17" s="116"/>
      <c r="F17" s="113"/>
      <c r="G17" s="117"/>
      <c r="H17" s="117"/>
      <c r="I17" s="117"/>
    </row>
    <row r="18" s="82" customFormat="1" ht="20" customHeight="1" spans="1:9">
      <c r="A18" s="105">
        <v>22302</v>
      </c>
      <c r="B18" s="106" t="s">
        <v>1330</v>
      </c>
      <c r="C18" s="111">
        <f>SUM(C19:C26)</f>
        <v>0</v>
      </c>
      <c r="D18" s="115"/>
      <c r="E18" s="116"/>
      <c r="F18" s="113"/>
      <c r="G18" s="117"/>
      <c r="H18" s="118"/>
      <c r="I18" s="118"/>
    </row>
    <row r="19" s="82" customFormat="1" ht="20" customHeight="1" spans="1:9">
      <c r="A19" s="109">
        <v>2230201</v>
      </c>
      <c r="B19" s="110" t="s">
        <v>1396</v>
      </c>
      <c r="C19" s="111"/>
      <c r="D19" s="115">
        <f t="shared" ref="D19:D25" si="2">SUM(F19-C19)</f>
        <v>0</v>
      </c>
      <c r="E19" s="116"/>
      <c r="F19" s="113"/>
      <c r="G19" s="117"/>
      <c r="H19" s="118"/>
      <c r="I19" s="118"/>
    </row>
    <row r="20" s="82" customFormat="1" ht="20" customHeight="1" spans="1:9">
      <c r="A20" s="109">
        <v>2230202</v>
      </c>
      <c r="B20" s="110" t="s">
        <v>1397</v>
      </c>
      <c r="C20" s="111"/>
      <c r="D20" s="115">
        <f t="shared" si="2"/>
        <v>0</v>
      </c>
      <c r="E20" s="116"/>
      <c r="F20" s="113"/>
      <c r="G20" s="117"/>
      <c r="H20" s="117"/>
      <c r="I20" s="117"/>
    </row>
    <row r="21" s="82" customFormat="1" ht="20" customHeight="1" spans="1:9">
      <c r="A21" s="109">
        <v>2230203</v>
      </c>
      <c r="B21" s="110" t="s">
        <v>1398</v>
      </c>
      <c r="C21" s="111"/>
      <c r="D21" s="115">
        <f t="shared" si="2"/>
        <v>0</v>
      </c>
      <c r="E21" s="116"/>
      <c r="F21" s="113"/>
      <c r="G21" s="117"/>
      <c r="H21" s="117"/>
      <c r="I21" s="117"/>
    </row>
    <row r="22" s="82" customFormat="1" ht="20" customHeight="1" spans="1:9">
      <c r="A22" s="109">
        <v>2230204</v>
      </c>
      <c r="B22" s="110" t="s">
        <v>1399</v>
      </c>
      <c r="C22" s="111"/>
      <c r="D22" s="115">
        <f t="shared" si="2"/>
        <v>0</v>
      </c>
      <c r="E22" s="116"/>
      <c r="F22" s="113"/>
      <c r="G22" s="117"/>
      <c r="H22" s="117"/>
      <c r="I22" s="117"/>
    </row>
    <row r="23" s="82" customFormat="1" ht="20" customHeight="1" spans="1:9">
      <c r="A23" s="109">
        <v>2230205</v>
      </c>
      <c r="B23" s="110" t="s">
        <v>1400</v>
      </c>
      <c r="C23" s="111"/>
      <c r="D23" s="115">
        <f t="shared" si="2"/>
        <v>0</v>
      </c>
      <c r="E23" s="116"/>
      <c r="F23" s="113"/>
      <c r="G23" s="117"/>
      <c r="H23" s="117"/>
      <c r="I23" s="117"/>
    </row>
    <row r="24" s="82" customFormat="1" ht="20" customHeight="1" spans="1:9">
      <c r="A24" s="109">
        <v>2230206</v>
      </c>
      <c r="B24" s="110" t="s">
        <v>1401</v>
      </c>
      <c r="C24" s="111"/>
      <c r="D24" s="115">
        <f t="shared" si="2"/>
        <v>0</v>
      </c>
      <c r="E24" s="116"/>
      <c r="F24" s="113"/>
      <c r="G24" s="117"/>
      <c r="H24" s="117"/>
      <c r="I24" s="117"/>
    </row>
    <row r="25" s="82" customFormat="1" ht="20" customHeight="1" spans="1:9">
      <c r="A25" s="109">
        <v>2230207</v>
      </c>
      <c r="B25" s="110" t="s">
        <v>1402</v>
      </c>
      <c r="C25" s="111"/>
      <c r="D25" s="115">
        <f t="shared" si="2"/>
        <v>0</v>
      </c>
      <c r="E25" s="116"/>
      <c r="F25" s="113"/>
      <c r="G25" s="117"/>
      <c r="H25" s="117"/>
      <c r="I25" s="117"/>
    </row>
    <row r="26" s="82" customFormat="1" ht="20" customHeight="1" spans="1:9">
      <c r="A26" s="109">
        <v>2230299</v>
      </c>
      <c r="B26" s="110" t="s">
        <v>1403</v>
      </c>
      <c r="C26" s="111"/>
      <c r="D26" s="115"/>
      <c r="E26" s="116"/>
      <c r="F26" s="113"/>
      <c r="G26" s="117"/>
      <c r="H26" s="117"/>
      <c r="I26" s="117"/>
    </row>
    <row r="27" s="82" customFormat="1" ht="20" customHeight="1" spans="1:9">
      <c r="A27" s="105">
        <v>22303</v>
      </c>
      <c r="B27" s="106" t="s">
        <v>1332</v>
      </c>
      <c r="C27" s="111">
        <f>SUM(C28)</f>
        <v>0</v>
      </c>
      <c r="D27" s="115">
        <f t="shared" ref="D27:D32" si="3">SUM(F27-C27)</f>
        <v>0</v>
      </c>
      <c r="E27" s="116"/>
      <c r="F27" s="113"/>
      <c r="G27" s="119"/>
      <c r="H27" s="119"/>
      <c r="I27" s="119"/>
    </row>
    <row r="28" s="82" customFormat="1" ht="20" customHeight="1" spans="1:9">
      <c r="A28" s="109">
        <v>2230301</v>
      </c>
      <c r="B28" s="110" t="s">
        <v>1404</v>
      </c>
      <c r="C28" s="111"/>
      <c r="D28" s="115">
        <f t="shared" si="3"/>
        <v>0</v>
      </c>
      <c r="E28" s="116"/>
      <c r="F28" s="113"/>
      <c r="G28" s="117"/>
      <c r="H28" s="117"/>
      <c r="I28" s="117"/>
    </row>
    <row r="29" s="82" customFormat="1" ht="20" customHeight="1" spans="1:9">
      <c r="A29" s="105">
        <v>22399</v>
      </c>
      <c r="B29" s="106" t="s">
        <v>1334</v>
      </c>
      <c r="C29" s="120"/>
      <c r="D29" s="115">
        <f t="shared" si="3"/>
        <v>0</v>
      </c>
      <c r="E29" s="116">
        <v>0</v>
      </c>
      <c r="F29" s="115">
        <v>0</v>
      </c>
      <c r="G29" s="87"/>
      <c r="H29" s="87"/>
      <c r="I29" s="87"/>
    </row>
    <row r="30" s="84" customFormat="1" ht="20" customHeight="1" spans="1:9">
      <c r="A30" s="109">
        <v>2239901</v>
      </c>
      <c r="B30" s="110" t="s">
        <v>1405</v>
      </c>
      <c r="C30" s="111"/>
      <c r="D30" s="115">
        <f t="shared" si="3"/>
        <v>0</v>
      </c>
      <c r="E30" s="121">
        <v>0</v>
      </c>
      <c r="F30" s="113">
        <v>0</v>
      </c>
      <c r="G30" s="87"/>
      <c r="H30" s="87"/>
      <c r="I30" s="87"/>
    </row>
    <row r="31" s="82" customFormat="1" ht="20" customHeight="1" spans="1:9">
      <c r="A31" s="109"/>
      <c r="B31" s="110" t="s">
        <v>1406</v>
      </c>
      <c r="C31" s="111">
        <v>0</v>
      </c>
      <c r="D31" s="115">
        <f t="shared" si="3"/>
        <v>0</v>
      </c>
      <c r="E31" s="121"/>
      <c r="F31" s="113"/>
      <c r="G31" s="87"/>
      <c r="H31" s="87"/>
      <c r="I31" s="87"/>
    </row>
    <row r="32" s="82" customFormat="1" ht="20" customHeight="1" spans="1:9">
      <c r="A32" s="109"/>
      <c r="B32" s="110" t="s">
        <v>1407</v>
      </c>
      <c r="C32" s="111"/>
      <c r="D32" s="115">
        <f t="shared" si="3"/>
        <v>0</v>
      </c>
      <c r="E32" s="121"/>
      <c r="F32" s="113"/>
      <c r="G32" s="87"/>
      <c r="H32" s="87"/>
      <c r="I32" s="87"/>
    </row>
    <row r="33" s="82" customFormat="1" ht="20" customHeight="1" spans="1:6">
      <c r="A33" s="105">
        <v>230</v>
      </c>
      <c r="B33" s="106" t="s">
        <v>1305</v>
      </c>
      <c r="C33" s="102">
        <f>SUM(C34,C37)</f>
        <v>0</v>
      </c>
      <c r="D33" s="115"/>
      <c r="E33" s="108">
        <v>0</v>
      </c>
      <c r="F33" s="102"/>
    </row>
    <row r="34" s="82" customFormat="1" ht="20" customHeight="1" spans="1:6">
      <c r="A34" s="105">
        <v>23005</v>
      </c>
      <c r="B34" s="106" t="s">
        <v>1408</v>
      </c>
      <c r="C34" s="111"/>
      <c r="D34" s="115">
        <f t="shared" ref="D34:D36" si="4">SUM(F34-C34)</f>
        <v>0</v>
      </c>
      <c r="E34" s="103"/>
      <c r="F34" s="122"/>
    </row>
    <row r="35" s="82" customFormat="1" ht="20" customHeight="1" spans="1:6">
      <c r="A35" s="109">
        <v>2300501</v>
      </c>
      <c r="B35" s="110" t="s">
        <v>1409</v>
      </c>
      <c r="C35" s="111"/>
      <c r="D35" s="115">
        <f t="shared" si="4"/>
        <v>0</v>
      </c>
      <c r="E35" s="103"/>
      <c r="F35" s="122"/>
    </row>
    <row r="36" s="82" customFormat="1" ht="20" customHeight="1" spans="1:6">
      <c r="A36" s="109">
        <v>2300502</v>
      </c>
      <c r="B36" s="110" t="s">
        <v>1410</v>
      </c>
      <c r="C36" s="111"/>
      <c r="D36" s="115">
        <f t="shared" si="4"/>
        <v>0</v>
      </c>
      <c r="E36" s="103"/>
      <c r="F36" s="104"/>
    </row>
    <row r="37" s="82" customFormat="1" ht="20" customHeight="1" spans="1:6">
      <c r="A37" s="105">
        <v>23008</v>
      </c>
      <c r="B37" s="106" t="s">
        <v>1411</v>
      </c>
      <c r="C37" s="102">
        <f>SUM(C38)</f>
        <v>0</v>
      </c>
      <c r="D37" s="115"/>
      <c r="E37" s="108">
        <v>0</v>
      </c>
      <c r="F37" s="104"/>
    </row>
    <row r="38" s="82" customFormat="1" ht="20" customHeight="1" spans="1:6">
      <c r="A38" s="109">
        <v>2300803</v>
      </c>
      <c r="B38" s="110" t="s">
        <v>1412</v>
      </c>
      <c r="C38" s="111"/>
      <c r="D38" s="113"/>
      <c r="E38" s="112">
        <v>0</v>
      </c>
      <c r="F38" s="113"/>
    </row>
    <row r="39" s="82" customFormat="1" spans="1:6">
      <c r="A39" s="85"/>
      <c r="C39" s="87"/>
      <c r="D39" s="87"/>
      <c r="E39" s="87"/>
      <c r="F39" s="123"/>
    </row>
    <row r="40" s="82" customFormat="1" spans="1:6">
      <c r="A40" s="85"/>
      <c r="C40" s="87"/>
      <c r="D40" s="87"/>
      <c r="E40" s="87"/>
      <c r="F40" s="123"/>
    </row>
    <row r="41" s="82" customFormat="1" spans="1:6">
      <c r="A41" s="85"/>
      <c r="C41" s="87"/>
      <c r="D41" s="87"/>
      <c r="E41" s="87"/>
      <c r="F41" s="123"/>
    </row>
    <row r="42" s="82" customFormat="1" spans="1:6">
      <c r="A42" s="85"/>
      <c r="C42" s="87"/>
      <c r="D42" s="87"/>
      <c r="E42" s="87"/>
      <c r="F42" s="123"/>
    </row>
    <row r="43" s="82" customFormat="1" spans="1:6">
      <c r="A43" s="85"/>
      <c r="C43" s="87"/>
      <c r="D43" s="87"/>
      <c r="E43" s="87"/>
      <c r="F43" s="123"/>
    </row>
    <row r="44" s="82" customFormat="1" spans="1:6">
      <c r="A44" s="85"/>
      <c r="C44" s="87"/>
      <c r="D44" s="87"/>
      <c r="E44" s="87"/>
      <c r="F44" s="123"/>
    </row>
    <row r="45" s="82" customFormat="1" spans="1:6">
      <c r="A45" s="85"/>
      <c r="C45" s="87"/>
      <c r="D45" s="87"/>
      <c r="E45" s="87"/>
      <c r="F45" s="123"/>
    </row>
    <row r="46" s="82" customFormat="1" spans="1:6">
      <c r="A46" s="85"/>
      <c r="C46" s="87"/>
      <c r="D46" s="87"/>
      <c r="E46" s="87"/>
      <c r="F46" s="123"/>
    </row>
    <row r="47" s="82" customFormat="1" spans="1:6">
      <c r="A47" s="85"/>
      <c r="C47" s="87"/>
      <c r="D47" s="87"/>
      <c r="E47" s="87"/>
      <c r="F47" s="123"/>
    </row>
    <row r="48" s="82" customFormat="1" spans="1:6">
      <c r="A48" s="85"/>
      <c r="C48" s="87"/>
      <c r="D48" s="87"/>
      <c r="E48" s="87"/>
      <c r="F48" s="123"/>
    </row>
    <row r="49" s="82" customFormat="1" spans="1:6">
      <c r="A49" s="85"/>
      <c r="C49" s="87"/>
      <c r="D49" s="87"/>
      <c r="E49" s="87"/>
      <c r="F49" s="123"/>
    </row>
    <row r="50" s="82" customFormat="1" spans="1:6">
      <c r="A50" s="85"/>
      <c r="C50" s="87"/>
      <c r="D50" s="87"/>
      <c r="E50" s="87"/>
      <c r="F50" s="123"/>
    </row>
    <row r="51" s="82" customFormat="1" spans="1:6">
      <c r="A51" s="85"/>
      <c r="C51" s="87"/>
      <c r="D51" s="87"/>
      <c r="E51" s="87"/>
      <c r="F51" s="123"/>
    </row>
    <row r="52" s="82" customFormat="1" spans="1:6">
      <c r="A52" s="85"/>
      <c r="C52" s="87"/>
      <c r="D52" s="87"/>
      <c r="E52" s="87"/>
      <c r="F52" s="123"/>
    </row>
    <row r="53" s="82" customFormat="1" spans="1:6">
      <c r="A53" s="85"/>
      <c r="C53" s="87"/>
      <c r="D53" s="87"/>
      <c r="E53" s="87"/>
      <c r="F53" s="123"/>
    </row>
    <row r="54" s="82" customFormat="1" spans="1:6">
      <c r="A54" s="85"/>
      <c r="C54" s="87"/>
      <c r="D54" s="87"/>
      <c r="E54" s="87"/>
      <c r="F54" s="123"/>
    </row>
    <row r="55" s="82" customFormat="1" spans="1:6">
      <c r="A55" s="85"/>
      <c r="C55" s="87"/>
      <c r="D55" s="87"/>
      <c r="E55" s="87"/>
      <c r="F55" s="123"/>
    </row>
    <row r="56" s="82" customFormat="1" spans="1:6">
      <c r="A56" s="85"/>
      <c r="C56" s="87"/>
      <c r="D56" s="87"/>
      <c r="E56" s="87"/>
      <c r="F56" s="123"/>
    </row>
    <row r="57" s="82" customFormat="1" spans="1:6">
      <c r="A57" s="85"/>
      <c r="C57" s="87"/>
      <c r="D57" s="87"/>
      <c r="E57" s="87"/>
      <c r="F57" s="123"/>
    </row>
    <row r="58" s="82" customFormat="1" spans="1:6">
      <c r="A58" s="85"/>
      <c r="C58" s="87"/>
      <c r="D58" s="87"/>
      <c r="E58" s="87"/>
      <c r="F58" s="123"/>
    </row>
    <row r="59" s="82" customFormat="1" spans="1:6">
      <c r="A59" s="85"/>
      <c r="C59" s="87"/>
      <c r="D59" s="87"/>
      <c r="E59" s="87"/>
      <c r="F59" s="123"/>
    </row>
    <row r="60" s="82" customFormat="1" spans="1:6">
      <c r="A60" s="85"/>
      <c r="C60" s="87"/>
      <c r="D60" s="87"/>
      <c r="E60" s="87"/>
      <c r="F60" s="123"/>
    </row>
    <row r="61" s="82" customFormat="1" spans="1:6">
      <c r="A61" s="85"/>
      <c r="C61" s="87"/>
      <c r="D61" s="87"/>
      <c r="E61" s="87"/>
      <c r="F61" s="123"/>
    </row>
    <row r="62" s="82" customFormat="1" spans="1:6">
      <c r="A62" s="85"/>
      <c r="C62" s="87"/>
      <c r="D62" s="87"/>
      <c r="E62" s="87"/>
      <c r="F62" s="123"/>
    </row>
    <row r="63" s="82" customFormat="1" spans="1:6">
      <c r="A63" s="85"/>
      <c r="C63" s="87"/>
      <c r="D63" s="87"/>
      <c r="E63" s="87"/>
      <c r="F63" s="123"/>
    </row>
    <row r="64" s="82" customFormat="1" spans="1:6">
      <c r="A64" s="85"/>
      <c r="C64" s="87"/>
      <c r="D64" s="87"/>
      <c r="E64" s="87"/>
      <c r="F64" s="123"/>
    </row>
    <row r="65" s="82" customFormat="1" spans="1:6">
      <c r="A65" s="85"/>
      <c r="C65" s="87"/>
      <c r="D65" s="87"/>
      <c r="E65" s="87"/>
      <c r="F65" s="123"/>
    </row>
    <row r="66" s="82" customFormat="1" spans="1:6">
      <c r="A66" s="85"/>
      <c r="C66" s="87"/>
      <c r="D66" s="87"/>
      <c r="E66" s="87"/>
      <c r="F66" s="123"/>
    </row>
    <row r="67" s="82" customFormat="1" spans="1:6">
      <c r="A67" s="85"/>
      <c r="C67" s="87"/>
      <c r="D67" s="87"/>
      <c r="E67" s="87"/>
      <c r="F67" s="123"/>
    </row>
    <row r="68" s="82" customFormat="1" spans="1:6">
      <c r="A68" s="85"/>
      <c r="C68" s="87"/>
      <c r="D68" s="87"/>
      <c r="E68" s="87"/>
      <c r="F68" s="123"/>
    </row>
    <row r="69" s="82" customFormat="1" spans="1:6">
      <c r="A69" s="85"/>
      <c r="C69" s="87"/>
      <c r="D69" s="87"/>
      <c r="E69" s="87"/>
      <c r="F69" s="123"/>
    </row>
    <row r="70" s="82" customFormat="1" spans="1:6">
      <c r="A70" s="85"/>
      <c r="C70" s="87"/>
      <c r="D70" s="87"/>
      <c r="E70" s="87"/>
      <c r="F70" s="123"/>
    </row>
    <row r="71" s="82" customFormat="1" spans="1:6">
      <c r="A71" s="85"/>
      <c r="C71" s="87"/>
      <c r="D71" s="87"/>
      <c r="E71" s="87"/>
      <c r="F71" s="123"/>
    </row>
    <row r="72" s="82" customFormat="1" spans="1:6">
      <c r="A72" s="85"/>
      <c r="C72" s="87"/>
      <c r="D72" s="87"/>
      <c r="E72" s="87"/>
      <c r="F72" s="123"/>
    </row>
    <row r="73" s="82" customFormat="1" spans="1:6">
      <c r="A73" s="85"/>
      <c r="C73" s="87"/>
      <c r="D73" s="87"/>
      <c r="E73" s="87"/>
      <c r="F73" s="123"/>
    </row>
    <row r="74" s="82" customFormat="1" spans="1:6">
      <c r="A74" s="85"/>
      <c r="C74" s="87"/>
      <c r="D74" s="87"/>
      <c r="E74" s="87"/>
      <c r="F74" s="123"/>
    </row>
    <row r="75" s="82" customFormat="1" spans="1:6">
      <c r="A75" s="85"/>
      <c r="C75" s="87"/>
      <c r="D75" s="87"/>
      <c r="E75" s="87"/>
      <c r="F75" s="123"/>
    </row>
    <row r="76" s="82" customFormat="1" spans="1:6">
      <c r="A76" s="85"/>
      <c r="C76" s="87"/>
      <c r="D76" s="87"/>
      <c r="E76" s="87"/>
      <c r="F76" s="123"/>
    </row>
    <row r="77" s="82" customFormat="1" spans="1:6">
      <c r="A77" s="85"/>
      <c r="C77" s="87"/>
      <c r="D77" s="87"/>
      <c r="E77" s="87"/>
      <c r="F77" s="123"/>
    </row>
    <row r="78" s="82" customFormat="1" spans="1:6">
      <c r="A78" s="85"/>
      <c r="C78" s="87"/>
      <c r="D78" s="87"/>
      <c r="E78" s="87"/>
      <c r="F78" s="123"/>
    </row>
    <row r="79" s="82" customFormat="1" spans="1:6">
      <c r="A79" s="85"/>
      <c r="C79" s="87"/>
      <c r="D79" s="87"/>
      <c r="E79" s="87"/>
      <c r="F79" s="123"/>
    </row>
    <row r="80" s="82" customFormat="1" spans="1:6">
      <c r="A80" s="85"/>
      <c r="C80" s="87"/>
      <c r="D80" s="87"/>
      <c r="E80" s="87"/>
      <c r="F80" s="123"/>
    </row>
    <row r="81" s="82" customFormat="1" spans="1:6">
      <c r="A81" s="85"/>
      <c r="C81" s="87"/>
      <c r="D81" s="87"/>
      <c r="E81" s="87"/>
      <c r="F81" s="123"/>
    </row>
    <row r="82" s="82" customFormat="1" spans="1:6">
      <c r="A82" s="85"/>
      <c r="C82" s="87"/>
      <c r="D82" s="87"/>
      <c r="E82" s="87"/>
      <c r="F82" s="123"/>
    </row>
    <row r="83" s="82" customFormat="1" spans="1:6">
      <c r="A83" s="85"/>
      <c r="C83" s="87"/>
      <c r="D83" s="87"/>
      <c r="E83" s="87"/>
      <c r="F83" s="123"/>
    </row>
    <row r="84" s="82" customFormat="1" spans="1:6">
      <c r="A84" s="85"/>
      <c r="C84" s="87"/>
      <c r="D84" s="87"/>
      <c r="E84" s="87"/>
      <c r="F84" s="123"/>
    </row>
    <row r="85" s="82" customFormat="1" spans="1:6">
      <c r="A85" s="85"/>
      <c r="C85" s="87"/>
      <c r="D85" s="87"/>
      <c r="E85" s="87"/>
      <c r="F85" s="123"/>
    </row>
    <row r="86" s="82" customFormat="1" spans="1:6">
      <c r="A86" s="85"/>
      <c r="C86" s="87"/>
      <c r="D86" s="87"/>
      <c r="E86" s="87"/>
      <c r="F86" s="123"/>
    </row>
    <row r="87" s="82" customFormat="1" spans="1:6">
      <c r="A87" s="85"/>
      <c r="C87" s="87"/>
      <c r="D87" s="87"/>
      <c r="E87" s="87"/>
      <c r="F87" s="123"/>
    </row>
    <row r="88" s="82" customFormat="1" spans="1:6">
      <c r="A88" s="85"/>
      <c r="C88" s="87"/>
      <c r="D88" s="87"/>
      <c r="E88" s="87"/>
      <c r="F88" s="123"/>
    </row>
    <row r="89" s="82" customFormat="1" spans="1:6">
      <c r="A89" s="85"/>
      <c r="C89" s="87"/>
      <c r="D89" s="87"/>
      <c r="E89" s="87"/>
      <c r="F89" s="123"/>
    </row>
    <row r="90" s="82" customFormat="1" spans="1:6">
      <c r="A90" s="85"/>
      <c r="C90" s="87"/>
      <c r="D90" s="87"/>
      <c r="E90" s="87"/>
      <c r="F90" s="123"/>
    </row>
    <row r="91" s="82" customFormat="1" spans="1:6">
      <c r="A91" s="85"/>
      <c r="C91" s="87"/>
      <c r="D91" s="87"/>
      <c r="E91" s="87"/>
      <c r="F91" s="123"/>
    </row>
    <row r="92" s="82" customFormat="1" spans="1:6">
      <c r="A92" s="85"/>
      <c r="C92" s="87"/>
      <c r="D92" s="87"/>
      <c r="E92" s="87"/>
      <c r="F92" s="123"/>
    </row>
    <row r="93" s="82" customFormat="1" spans="1:6">
      <c r="A93" s="85"/>
      <c r="C93" s="87"/>
      <c r="D93" s="87"/>
      <c r="E93" s="87"/>
      <c r="F93" s="123"/>
    </row>
  </sheetData>
  <mergeCells count="6">
    <mergeCell ref="A2:F2"/>
    <mergeCell ref="D4:E4"/>
    <mergeCell ref="A4:A5"/>
    <mergeCell ref="B4:B5"/>
    <mergeCell ref="C4:C5"/>
    <mergeCell ref="F4:F5"/>
  </mergeCells>
  <pageMargins left="0.75" right="0.75" top="1" bottom="1" header="0.5" footer="0.5"/>
  <pageSetup paperSize="9" scale="8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G245"/>
  <sheetViews>
    <sheetView view="pageBreakPreview" zoomScaleNormal="100" zoomScaleSheetLayoutView="100" workbookViewId="0">
      <selection activeCell="C14" sqref="C14"/>
    </sheetView>
  </sheetViews>
  <sheetFormatPr defaultColWidth="9.77777777777778" defaultRowHeight="15.6" outlineLevelCol="6"/>
  <cols>
    <col min="1" max="1" width="37.0833333333333" style="1" customWidth="1"/>
    <col min="2" max="2" width="13.7314814814815" style="62" customWidth="1"/>
    <col min="3" max="3" width="12.4444444444444" style="1" customWidth="1"/>
    <col min="4" max="4" width="11.3888888888889" style="1" customWidth="1"/>
    <col min="5" max="5" width="18.75" style="1" customWidth="1"/>
    <col min="6" max="6" width="10" style="1"/>
    <col min="7" max="7" width="14.1666666666667" style="1"/>
    <col min="8" max="31" width="10" style="1"/>
    <col min="32" max="223" width="9.77777777777778" style="1"/>
    <col min="224" max="240" width="10" style="1"/>
    <col min="241" max="16384" width="9.77777777777778" style="1"/>
  </cols>
  <sheetData>
    <row r="1" s="1" customFormat="1" ht="17.4" spans="1:2">
      <c r="A1" s="23" t="s">
        <v>1413</v>
      </c>
      <c r="B1" s="62"/>
    </row>
    <row r="2" s="1" customFormat="1" ht="26.4" spans="1:5">
      <c r="A2" s="3" t="s">
        <v>1414</v>
      </c>
      <c r="B2" s="3"/>
      <c r="C2" s="3"/>
      <c r="D2" s="3"/>
      <c r="E2" s="3"/>
    </row>
    <row r="3" s="1" customFormat="1" spans="1:5">
      <c r="A3" s="4"/>
      <c r="B3" s="63"/>
      <c r="C3" s="4"/>
      <c r="D3" s="4"/>
      <c r="E3" s="64" t="s">
        <v>1415</v>
      </c>
    </row>
    <row r="4" s="1" customFormat="1" ht="55" customHeight="1" spans="1:5">
      <c r="A4" s="65" t="s">
        <v>1416</v>
      </c>
      <c r="B4" s="66" t="s">
        <v>9</v>
      </c>
      <c r="C4" s="30" t="s">
        <v>7</v>
      </c>
      <c r="D4" s="30"/>
      <c r="E4" s="7" t="s">
        <v>8</v>
      </c>
    </row>
    <row r="5" s="1" customFormat="1" ht="26" customHeight="1" spans="1:5">
      <c r="A5" s="67"/>
      <c r="B5" s="68"/>
      <c r="C5" s="35" t="s">
        <v>10</v>
      </c>
      <c r="D5" s="35" t="s">
        <v>11</v>
      </c>
      <c r="E5" s="7"/>
    </row>
    <row r="6" s="1" customFormat="1" spans="1:7">
      <c r="A6" s="69" t="s">
        <v>1417</v>
      </c>
      <c r="B6" s="70">
        <v>42856</v>
      </c>
      <c r="C6" s="70">
        <f>C7+C8+C9+C10++C11</f>
        <v>660</v>
      </c>
      <c r="D6" s="71">
        <f t="shared" ref="D6:D11" si="0">C6/B6</f>
        <v>0.0154004106776181</v>
      </c>
      <c r="E6" s="70">
        <f t="shared" ref="E6:E8" si="1">B6+C6</f>
        <v>43516</v>
      </c>
      <c r="G6" s="72"/>
    </row>
    <row r="7" s="1" customFormat="1" spans="1:5">
      <c r="A7" s="69" t="s">
        <v>1418</v>
      </c>
      <c r="B7" s="73">
        <v>22750</v>
      </c>
      <c r="C7" s="73">
        <v>655</v>
      </c>
      <c r="D7" s="71">
        <f t="shared" si="0"/>
        <v>0.0287912087912088</v>
      </c>
      <c r="E7" s="73">
        <f t="shared" si="1"/>
        <v>23405</v>
      </c>
    </row>
    <row r="8" s="1" customFormat="1" spans="1:5">
      <c r="A8" s="69" t="s">
        <v>1419</v>
      </c>
      <c r="B8" s="73">
        <v>700</v>
      </c>
      <c r="C8" s="73">
        <v>-4</v>
      </c>
      <c r="D8" s="71">
        <f t="shared" si="0"/>
        <v>-0.00571428571428571</v>
      </c>
      <c r="E8" s="73">
        <f t="shared" si="1"/>
        <v>696</v>
      </c>
    </row>
    <row r="9" s="1" customFormat="1" spans="1:7">
      <c r="A9" s="69" t="s">
        <v>1420</v>
      </c>
      <c r="B9" s="73">
        <v>19350</v>
      </c>
      <c r="C9" s="73"/>
      <c r="D9" s="71">
        <f t="shared" si="0"/>
        <v>0</v>
      </c>
      <c r="E9" s="73">
        <v>19350</v>
      </c>
      <c r="G9" s="72"/>
    </row>
    <row r="10" s="1" customFormat="1" spans="1:5">
      <c r="A10" s="69" t="s">
        <v>1421</v>
      </c>
      <c r="B10" s="73">
        <v>50</v>
      </c>
      <c r="C10" s="73">
        <v>3</v>
      </c>
      <c r="D10" s="71">
        <f t="shared" si="0"/>
        <v>0.06</v>
      </c>
      <c r="E10" s="73">
        <v>53</v>
      </c>
    </row>
    <row r="11" s="1" customFormat="1" spans="1:5">
      <c r="A11" s="69" t="s">
        <v>1422</v>
      </c>
      <c r="B11" s="73">
        <v>6</v>
      </c>
      <c r="C11" s="73">
        <v>6</v>
      </c>
      <c r="D11" s="71">
        <f t="shared" si="0"/>
        <v>1</v>
      </c>
      <c r="E11" s="73">
        <v>12</v>
      </c>
    </row>
    <row r="12" s="1" customFormat="1" spans="1:5">
      <c r="A12" s="11" t="s">
        <v>1423</v>
      </c>
      <c r="B12" s="73"/>
      <c r="C12" s="12"/>
      <c r="D12" s="12"/>
      <c r="E12" s="12"/>
    </row>
    <row r="13" s="1" customFormat="1" spans="1:5">
      <c r="A13" s="11" t="s">
        <v>1418</v>
      </c>
      <c r="B13" s="73"/>
      <c r="C13" s="12"/>
      <c r="D13" s="12"/>
      <c r="E13" s="12"/>
    </row>
    <row r="14" s="1" customFormat="1" spans="1:5">
      <c r="A14" s="14" t="s">
        <v>1420</v>
      </c>
      <c r="B14" s="73"/>
      <c r="C14" s="12"/>
      <c r="D14" s="12"/>
      <c r="E14" s="12"/>
    </row>
    <row r="15" s="1" customFormat="1" spans="1:5">
      <c r="A15" s="14" t="s">
        <v>1421</v>
      </c>
      <c r="B15" s="73"/>
      <c r="C15" s="12"/>
      <c r="D15" s="12"/>
      <c r="E15" s="12"/>
    </row>
    <row r="16" s="1" customFormat="1" spans="1:5">
      <c r="A16" s="11" t="s">
        <v>1424</v>
      </c>
      <c r="B16" s="73"/>
      <c r="C16" s="12"/>
      <c r="D16" s="12"/>
      <c r="E16" s="12"/>
    </row>
    <row r="17" s="1" customFormat="1" spans="1:5">
      <c r="A17" s="11" t="s">
        <v>1418</v>
      </c>
      <c r="B17" s="73"/>
      <c r="C17" s="12"/>
      <c r="D17" s="12"/>
      <c r="E17" s="12"/>
    </row>
    <row r="18" s="1" customFormat="1" spans="1:5">
      <c r="A18" s="14" t="s">
        <v>1420</v>
      </c>
      <c r="B18" s="73"/>
      <c r="C18" s="12"/>
      <c r="D18" s="12"/>
      <c r="E18" s="12"/>
    </row>
    <row r="19" s="1" customFormat="1" spans="1:5">
      <c r="A19" s="14" t="s">
        <v>1421</v>
      </c>
      <c r="B19" s="73"/>
      <c r="C19" s="12"/>
      <c r="D19" s="12"/>
      <c r="E19" s="12"/>
    </row>
    <row r="20" s="1" customFormat="1" spans="1:5">
      <c r="A20" s="11" t="s">
        <v>1425</v>
      </c>
      <c r="B20" s="73"/>
      <c r="C20" s="12"/>
      <c r="D20" s="12"/>
      <c r="E20" s="12"/>
    </row>
    <row r="21" s="1" customFormat="1" spans="1:5">
      <c r="A21" s="11" t="s">
        <v>1418</v>
      </c>
      <c r="B21" s="73"/>
      <c r="C21" s="12"/>
      <c r="D21" s="12"/>
      <c r="E21" s="12"/>
    </row>
    <row r="22" s="1" customFormat="1" spans="1:5">
      <c r="A22" s="14" t="s">
        <v>1420</v>
      </c>
      <c r="B22" s="73"/>
      <c r="C22" s="12"/>
      <c r="D22" s="12"/>
      <c r="E22" s="12"/>
    </row>
    <row r="23" s="1" customFormat="1" spans="1:5">
      <c r="A23" s="14" t="s">
        <v>1421</v>
      </c>
      <c r="B23" s="73"/>
      <c r="C23" s="12"/>
      <c r="D23" s="12"/>
      <c r="E23" s="12"/>
    </row>
    <row r="24" s="1" customFormat="1" spans="1:5">
      <c r="A24" s="11" t="s">
        <v>1426</v>
      </c>
      <c r="B24" s="73"/>
      <c r="C24" s="12"/>
      <c r="D24" s="12"/>
      <c r="E24" s="12"/>
    </row>
    <row r="25" s="1" customFormat="1" spans="1:5">
      <c r="A25" s="11" t="s">
        <v>1418</v>
      </c>
      <c r="B25" s="73"/>
      <c r="C25" s="12"/>
      <c r="D25" s="12"/>
      <c r="E25" s="12"/>
    </row>
    <row r="26" s="1" customFormat="1" spans="1:5">
      <c r="A26" s="14" t="s">
        <v>1427</v>
      </c>
      <c r="B26" s="73"/>
      <c r="C26" s="12"/>
      <c r="D26" s="12"/>
      <c r="E26" s="12"/>
    </row>
    <row r="27" s="1" customFormat="1" spans="1:5">
      <c r="A27" s="14" t="s">
        <v>1428</v>
      </c>
      <c r="B27" s="73"/>
      <c r="C27" s="12"/>
      <c r="D27" s="12"/>
      <c r="E27" s="12"/>
    </row>
    <row r="28" s="1" customFormat="1" spans="1:5">
      <c r="A28" s="74" t="s">
        <v>1429</v>
      </c>
      <c r="B28" s="73"/>
      <c r="C28" s="12"/>
      <c r="D28" s="12"/>
      <c r="E28" s="12"/>
    </row>
    <row r="29" s="1" customFormat="1" spans="1:5">
      <c r="A29" s="11" t="s">
        <v>1418</v>
      </c>
      <c r="B29" s="73"/>
      <c r="C29" s="12"/>
      <c r="D29" s="12"/>
      <c r="E29" s="12"/>
    </row>
    <row r="30" s="1" customFormat="1" spans="1:5">
      <c r="A30" s="14" t="s">
        <v>1420</v>
      </c>
      <c r="B30" s="73"/>
      <c r="C30" s="12"/>
      <c r="D30" s="12"/>
      <c r="E30" s="12"/>
    </row>
    <row r="31" s="1" customFormat="1" spans="1:5">
      <c r="A31" s="14" t="s">
        <v>1421</v>
      </c>
      <c r="B31" s="73"/>
      <c r="C31" s="12"/>
      <c r="D31" s="12"/>
      <c r="E31" s="12"/>
    </row>
    <row r="32" s="1" customFormat="1" spans="1:7">
      <c r="A32" s="74" t="s">
        <v>1430</v>
      </c>
      <c r="B32" s="75"/>
      <c r="C32" s="70"/>
      <c r="D32" s="75"/>
      <c r="E32" s="70"/>
      <c r="G32" s="76"/>
    </row>
    <row r="33" s="1" customFormat="1" spans="1:5">
      <c r="A33" s="11" t="s">
        <v>1418</v>
      </c>
      <c r="B33" s="77"/>
      <c r="C33" s="73"/>
      <c r="D33" s="78"/>
      <c r="E33" s="73"/>
    </row>
    <row r="34" s="1" customFormat="1" spans="1:5">
      <c r="A34" s="14" t="s">
        <v>1420</v>
      </c>
      <c r="B34" s="77"/>
      <c r="C34" s="73"/>
      <c r="D34" s="78"/>
      <c r="E34" s="73"/>
    </row>
    <row r="35" s="1" customFormat="1" spans="1:5">
      <c r="A35" s="14" t="s">
        <v>1421</v>
      </c>
      <c r="B35" s="77"/>
      <c r="C35" s="73"/>
      <c r="D35" s="78"/>
      <c r="E35" s="73"/>
    </row>
    <row r="36" s="1" customFormat="1" spans="1:7">
      <c r="A36" s="74" t="s">
        <v>1431</v>
      </c>
      <c r="B36" s="70">
        <v>42856</v>
      </c>
      <c r="C36" s="70">
        <f>C37+C38+C39+C40+C41</f>
        <v>660</v>
      </c>
      <c r="D36" s="71">
        <f t="shared" ref="D36:D41" si="2">C36/B36</f>
        <v>0.0154004106776181</v>
      </c>
      <c r="E36" s="70">
        <f t="shared" ref="E36:E41" si="3">B36+C36</f>
        <v>43516</v>
      </c>
      <c r="G36" s="76"/>
    </row>
    <row r="37" s="1" customFormat="1" spans="1:5">
      <c r="A37" s="11" t="s">
        <v>1418</v>
      </c>
      <c r="B37" s="73">
        <v>22750</v>
      </c>
      <c r="C37" s="73">
        <v>655</v>
      </c>
      <c r="D37" s="71">
        <f t="shared" si="2"/>
        <v>0.0287912087912088</v>
      </c>
      <c r="E37" s="70">
        <f t="shared" si="3"/>
        <v>23405</v>
      </c>
    </row>
    <row r="38" s="1" customFormat="1" spans="1:5">
      <c r="A38" s="11" t="s">
        <v>1419</v>
      </c>
      <c r="B38" s="73">
        <v>700</v>
      </c>
      <c r="C38" s="73">
        <v>-4</v>
      </c>
      <c r="D38" s="71">
        <f t="shared" si="2"/>
        <v>-0.00571428571428571</v>
      </c>
      <c r="E38" s="70">
        <f t="shared" si="3"/>
        <v>696</v>
      </c>
    </row>
    <row r="39" s="1" customFormat="1" spans="1:5">
      <c r="A39" s="14" t="s">
        <v>1420</v>
      </c>
      <c r="B39" s="73">
        <v>19350</v>
      </c>
      <c r="C39" s="73"/>
      <c r="D39" s="71">
        <f t="shared" si="2"/>
        <v>0</v>
      </c>
      <c r="E39" s="70">
        <f t="shared" si="3"/>
        <v>19350</v>
      </c>
    </row>
    <row r="40" s="1" customFormat="1" spans="1:5">
      <c r="A40" s="14" t="s">
        <v>1421</v>
      </c>
      <c r="B40" s="73">
        <v>50</v>
      </c>
      <c r="C40" s="73">
        <v>3</v>
      </c>
      <c r="D40" s="71">
        <f t="shared" si="2"/>
        <v>0.06</v>
      </c>
      <c r="E40" s="70">
        <f t="shared" si="3"/>
        <v>53</v>
      </c>
    </row>
    <row r="41" s="1" customFormat="1" spans="1:5">
      <c r="A41" s="14" t="s">
        <v>1432</v>
      </c>
      <c r="B41" s="73">
        <v>6</v>
      </c>
      <c r="C41" s="73">
        <v>6</v>
      </c>
      <c r="D41" s="71">
        <f t="shared" si="2"/>
        <v>1</v>
      </c>
      <c r="E41" s="70">
        <f t="shared" si="3"/>
        <v>12</v>
      </c>
    </row>
    <row r="42" s="1" customFormat="1" spans="1:5">
      <c r="A42" s="11" t="s">
        <v>1433</v>
      </c>
      <c r="B42" s="79"/>
      <c r="C42" s="79"/>
      <c r="D42" s="80"/>
      <c r="E42" s="79"/>
    </row>
    <row r="43" s="1" customFormat="1" spans="1:5">
      <c r="A43" s="11" t="s">
        <v>1418</v>
      </c>
      <c r="B43" s="79"/>
      <c r="C43" s="73"/>
      <c r="D43" s="73"/>
      <c r="E43" s="73"/>
    </row>
    <row r="44" s="1" customFormat="1" spans="1:5">
      <c r="A44" s="14" t="s">
        <v>1427</v>
      </c>
      <c r="B44" s="79"/>
      <c r="C44" s="73"/>
      <c r="D44" s="73"/>
      <c r="E44" s="73"/>
    </row>
    <row r="45" s="1" customFormat="1" spans="1:5">
      <c r="A45" s="14" t="s">
        <v>1428</v>
      </c>
      <c r="B45" s="81"/>
      <c r="C45" s="73"/>
      <c r="D45" s="73"/>
      <c r="E45" s="73"/>
    </row>
    <row r="46" s="1" customFormat="1" spans="1:5">
      <c r="A46" s="74" t="s">
        <v>1434</v>
      </c>
      <c r="B46" s="73"/>
      <c r="C46" s="12"/>
      <c r="D46" s="12"/>
      <c r="E46" s="12"/>
    </row>
    <row r="47" s="1" customFormat="1" spans="1:5">
      <c r="A47" s="11" t="s">
        <v>1418</v>
      </c>
      <c r="B47" s="73"/>
      <c r="C47" s="12"/>
      <c r="D47" s="12"/>
      <c r="E47" s="12"/>
    </row>
    <row r="48" s="1" customFormat="1" spans="1:5">
      <c r="A48" s="14" t="s">
        <v>1420</v>
      </c>
      <c r="B48" s="73"/>
      <c r="C48" s="12"/>
      <c r="D48" s="12"/>
      <c r="E48" s="12"/>
    </row>
    <row r="49" s="1" customFormat="1" spans="1:5">
      <c r="A49" s="14" t="s">
        <v>1428</v>
      </c>
      <c r="B49" s="73"/>
      <c r="C49" s="12"/>
      <c r="D49" s="12"/>
      <c r="E49" s="12"/>
    </row>
    <row r="50" s="1" customFormat="1" spans="2:2">
      <c r="B50" s="62"/>
    </row>
    <row r="51" s="1" customFormat="1" spans="2:2">
      <c r="B51" s="62"/>
    </row>
    <row r="52" s="1" customFormat="1" spans="2:2">
      <c r="B52" s="62"/>
    </row>
    <row r="53" s="1" customFormat="1" spans="2:2">
      <c r="B53" s="62"/>
    </row>
    <row r="54" s="1" customFormat="1" spans="2:2">
      <c r="B54" s="62"/>
    </row>
    <row r="55" s="1" customFormat="1" spans="2:2">
      <c r="B55" s="62"/>
    </row>
    <row r="56" s="1" customFormat="1" spans="2:2">
      <c r="B56" s="62"/>
    </row>
    <row r="57" s="1" customFormat="1" spans="2:2">
      <c r="B57" s="62"/>
    </row>
    <row r="58" s="1" customFormat="1" spans="2:2">
      <c r="B58" s="62"/>
    </row>
    <row r="59" s="1" customFormat="1" spans="2:2">
      <c r="B59" s="62"/>
    </row>
    <row r="60" s="1" customFormat="1" spans="2:2">
      <c r="B60" s="62"/>
    </row>
    <row r="61" s="1" customFormat="1" spans="2:2">
      <c r="B61" s="62"/>
    </row>
    <row r="62" s="1" customFormat="1" spans="2:2">
      <c r="B62" s="62"/>
    </row>
    <row r="63" s="1" customFormat="1" spans="2:2">
      <c r="B63" s="62"/>
    </row>
    <row r="64" s="1" customFormat="1" spans="2:2">
      <c r="B64" s="62"/>
    </row>
    <row r="65" s="1" customFormat="1" spans="2:2">
      <c r="B65" s="62"/>
    </row>
    <row r="66" s="1" customFormat="1" spans="2:2">
      <c r="B66" s="62"/>
    </row>
    <row r="67" s="1" customFormat="1" spans="2:2">
      <c r="B67" s="62"/>
    </row>
    <row r="68" s="1" customFormat="1" spans="2:2">
      <c r="B68" s="62"/>
    </row>
    <row r="69" s="1" customFormat="1" spans="2:2">
      <c r="B69" s="62"/>
    </row>
    <row r="70" s="1" customFormat="1" spans="2:2">
      <c r="B70" s="62"/>
    </row>
    <row r="71" s="1" customFormat="1" spans="2:2">
      <c r="B71" s="62"/>
    </row>
    <row r="72" s="1" customFormat="1" spans="2:2">
      <c r="B72" s="62"/>
    </row>
    <row r="73" s="1" customFormat="1" spans="2:2">
      <c r="B73" s="62"/>
    </row>
    <row r="74" s="1" customFormat="1" spans="2:2">
      <c r="B74" s="62"/>
    </row>
    <row r="75" s="1" customFormat="1" spans="2:2">
      <c r="B75" s="62"/>
    </row>
    <row r="76" s="1" customFormat="1" spans="2:2">
      <c r="B76" s="62"/>
    </row>
    <row r="77" s="1" customFormat="1" spans="2:2">
      <c r="B77" s="62"/>
    </row>
    <row r="78" s="1" customFormat="1" spans="2:2">
      <c r="B78" s="62"/>
    </row>
    <row r="79" s="1" customFormat="1" spans="2:2">
      <c r="B79" s="62"/>
    </row>
    <row r="80" s="1" customFormat="1" spans="2:2">
      <c r="B80" s="62"/>
    </row>
    <row r="81" s="1" customFormat="1" spans="2:2">
      <c r="B81" s="62"/>
    </row>
    <row r="82" s="1" customFormat="1" spans="2:2">
      <c r="B82" s="62"/>
    </row>
    <row r="83" s="1" customFormat="1" spans="2:2">
      <c r="B83" s="62"/>
    </row>
    <row r="84" s="1" customFormat="1" spans="2:2">
      <c r="B84" s="62"/>
    </row>
    <row r="85" s="1" customFormat="1" spans="2:2">
      <c r="B85" s="62"/>
    </row>
    <row r="86" s="1" customFormat="1" spans="2:2">
      <c r="B86" s="62"/>
    </row>
    <row r="87" s="1" customFormat="1" spans="2:2">
      <c r="B87" s="62"/>
    </row>
    <row r="88" s="1" customFormat="1" spans="2:2">
      <c r="B88" s="62"/>
    </row>
    <row r="89" s="1" customFormat="1" spans="2:2">
      <c r="B89" s="62"/>
    </row>
    <row r="90" s="1" customFormat="1" spans="2:2">
      <c r="B90" s="62"/>
    </row>
    <row r="91" s="1" customFormat="1" spans="2:2">
      <c r="B91" s="62"/>
    </row>
    <row r="92" s="1" customFormat="1" spans="2:2">
      <c r="B92" s="62"/>
    </row>
    <row r="93" s="1" customFormat="1" spans="2:2">
      <c r="B93" s="62"/>
    </row>
    <row r="94" s="1" customFormat="1" spans="2:2">
      <c r="B94" s="62"/>
    </row>
    <row r="95" s="1" customFormat="1" spans="2:2">
      <c r="B95" s="62"/>
    </row>
    <row r="96" s="1" customFormat="1" spans="2:2">
      <c r="B96" s="62"/>
    </row>
    <row r="97" s="1" customFormat="1" spans="2:2">
      <c r="B97" s="62"/>
    </row>
    <row r="98" s="1" customFormat="1" spans="2:2">
      <c r="B98" s="62"/>
    </row>
    <row r="99" s="1" customFormat="1" spans="2:2">
      <c r="B99" s="62"/>
    </row>
    <row r="100" s="1" customFormat="1" spans="2:2">
      <c r="B100" s="62"/>
    </row>
    <row r="101" s="1" customFormat="1" spans="2:2">
      <c r="B101" s="62"/>
    </row>
    <row r="102" s="1" customFormat="1" spans="2:2">
      <c r="B102" s="62"/>
    </row>
    <row r="103" s="1" customFormat="1" spans="2:2">
      <c r="B103" s="62"/>
    </row>
    <row r="104" s="1" customFormat="1" spans="2:2">
      <c r="B104" s="62"/>
    </row>
    <row r="105" s="1" customFormat="1" spans="2:2">
      <c r="B105" s="62"/>
    </row>
    <row r="106" s="1" customFormat="1" spans="2:2">
      <c r="B106" s="62"/>
    </row>
    <row r="107" s="1" customFormat="1" spans="2:2">
      <c r="B107" s="62"/>
    </row>
    <row r="108" s="1" customFormat="1" spans="2:2">
      <c r="B108" s="62"/>
    </row>
    <row r="109" s="1" customFormat="1" spans="2:2">
      <c r="B109" s="62"/>
    </row>
    <row r="110" s="1" customFormat="1" spans="2:2">
      <c r="B110" s="62"/>
    </row>
    <row r="111" s="1" customFormat="1" spans="2:2">
      <c r="B111" s="62"/>
    </row>
    <row r="112" s="1" customFormat="1" spans="2:2">
      <c r="B112" s="62"/>
    </row>
    <row r="113" s="1" customFormat="1" spans="2:2">
      <c r="B113" s="62"/>
    </row>
    <row r="114" s="1" customFormat="1" spans="2:2">
      <c r="B114" s="62"/>
    </row>
    <row r="115" s="1" customFormat="1" spans="2:2">
      <c r="B115" s="62"/>
    </row>
    <row r="116" s="1" customFormat="1" spans="2:2">
      <c r="B116" s="62"/>
    </row>
    <row r="117" s="1" customFormat="1" spans="2:2">
      <c r="B117" s="62"/>
    </row>
    <row r="118" s="1" customFormat="1" spans="2:2">
      <c r="B118" s="62"/>
    </row>
    <row r="119" s="1" customFormat="1" spans="2:2">
      <c r="B119" s="62"/>
    </row>
    <row r="120" s="1" customFormat="1" spans="2:2">
      <c r="B120" s="62"/>
    </row>
    <row r="121" s="1" customFormat="1" spans="2:2">
      <c r="B121" s="62"/>
    </row>
    <row r="122" s="1" customFormat="1" spans="2:2">
      <c r="B122" s="62"/>
    </row>
    <row r="123" s="1" customFormat="1" spans="2:2">
      <c r="B123" s="62"/>
    </row>
    <row r="124" s="1" customFormat="1" spans="2:2">
      <c r="B124" s="62"/>
    </row>
    <row r="125" s="1" customFormat="1" spans="2:2">
      <c r="B125" s="62"/>
    </row>
    <row r="126" s="1" customFormat="1" spans="2:2">
      <c r="B126" s="62"/>
    </row>
    <row r="127" s="1" customFormat="1" spans="2:2">
      <c r="B127" s="62"/>
    </row>
    <row r="128" s="1" customFormat="1" spans="2:2">
      <c r="B128" s="62"/>
    </row>
    <row r="129" s="1" customFormat="1" spans="2:2">
      <c r="B129" s="62"/>
    </row>
    <row r="130" s="1" customFormat="1" spans="2:2">
      <c r="B130" s="62"/>
    </row>
    <row r="131" s="1" customFormat="1" spans="2:2">
      <c r="B131" s="62"/>
    </row>
    <row r="132" s="1" customFormat="1" spans="2:2">
      <c r="B132" s="62"/>
    </row>
    <row r="133" s="1" customFormat="1" spans="2:2">
      <c r="B133" s="62"/>
    </row>
    <row r="134" s="1" customFormat="1" spans="2:2">
      <c r="B134" s="62"/>
    </row>
    <row r="135" s="1" customFormat="1" spans="2:2">
      <c r="B135" s="62"/>
    </row>
    <row r="136" s="1" customFormat="1" spans="2:2">
      <c r="B136" s="62"/>
    </row>
    <row r="137" s="1" customFormat="1" spans="2:2">
      <c r="B137" s="62"/>
    </row>
    <row r="138" s="1" customFormat="1" spans="2:2">
      <c r="B138" s="62"/>
    </row>
    <row r="139" s="1" customFormat="1" spans="2:2">
      <c r="B139" s="62"/>
    </row>
    <row r="140" s="1" customFormat="1" spans="2:2">
      <c r="B140" s="62"/>
    </row>
    <row r="141" s="1" customFormat="1" spans="2:2">
      <c r="B141" s="62"/>
    </row>
    <row r="142" s="1" customFormat="1" spans="2:2">
      <c r="B142" s="62"/>
    </row>
    <row r="143" s="1" customFormat="1" spans="2:2">
      <c r="B143" s="62"/>
    </row>
    <row r="144" s="1" customFormat="1" spans="2:2">
      <c r="B144" s="62"/>
    </row>
    <row r="145" s="1" customFormat="1" spans="2:2">
      <c r="B145" s="62"/>
    </row>
    <row r="146" s="1" customFormat="1" spans="2:2">
      <c r="B146" s="62"/>
    </row>
    <row r="147" s="1" customFormat="1" spans="2:2">
      <c r="B147" s="62"/>
    </row>
    <row r="148" s="1" customFormat="1" spans="2:2">
      <c r="B148" s="62"/>
    </row>
    <row r="149" s="1" customFormat="1" spans="2:2">
      <c r="B149" s="62"/>
    </row>
    <row r="150" s="1" customFormat="1" spans="2:2">
      <c r="B150" s="62"/>
    </row>
    <row r="151" s="1" customFormat="1" spans="2:2">
      <c r="B151" s="62"/>
    </row>
    <row r="152" s="1" customFormat="1" spans="2:2">
      <c r="B152" s="62"/>
    </row>
    <row r="153" s="1" customFormat="1" spans="2:2">
      <c r="B153" s="62"/>
    </row>
    <row r="154" s="1" customFormat="1" spans="2:2">
      <c r="B154" s="62"/>
    </row>
    <row r="155" s="1" customFormat="1" spans="2:2">
      <c r="B155" s="62"/>
    </row>
    <row r="156" s="1" customFormat="1" spans="2:2">
      <c r="B156" s="62"/>
    </row>
    <row r="157" s="1" customFormat="1" spans="2:2">
      <c r="B157" s="62"/>
    </row>
    <row r="158" s="1" customFormat="1" spans="2:2">
      <c r="B158" s="62"/>
    </row>
    <row r="159" s="1" customFormat="1" spans="2:2">
      <c r="B159" s="62"/>
    </row>
    <row r="160" s="1" customFormat="1" spans="2:2">
      <c r="B160" s="62"/>
    </row>
    <row r="161" s="1" customFormat="1" spans="2:2">
      <c r="B161" s="62"/>
    </row>
    <row r="162" s="1" customFormat="1" spans="2:2">
      <c r="B162" s="62"/>
    </row>
    <row r="163" s="1" customFormat="1" spans="2:2">
      <c r="B163" s="62"/>
    </row>
    <row r="164" s="1" customFormat="1" spans="2:2">
      <c r="B164" s="62"/>
    </row>
    <row r="165" s="1" customFormat="1" spans="2:2">
      <c r="B165" s="62"/>
    </row>
    <row r="166" s="1" customFormat="1" spans="2:2">
      <c r="B166" s="62"/>
    </row>
    <row r="167" s="1" customFormat="1" spans="2:2">
      <c r="B167" s="62"/>
    </row>
    <row r="168" s="1" customFormat="1" spans="2:2">
      <c r="B168" s="62"/>
    </row>
    <row r="169" s="1" customFormat="1" spans="2:2">
      <c r="B169" s="62"/>
    </row>
    <row r="170" s="1" customFormat="1" spans="2:2">
      <c r="B170" s="62"/>
    </row>
    <row r="171" s="1" customFormat="1" spans="2:2">
      <c r="B171" s="62"/>
    </row>
    <row r="172" s="1" customFormat="1" spans="2:2">
      <c r="B172" s="62"/>
    </row>
    <row r="173" s="1" customFormat="1" spans="2:2">
      <c r="B173" s="62"/>
    </row>
    <row r="174" s="1" customFormat="1" spans="2:2">
      <c r="B174" s="62"/>
    </row>
    <row r="175" s="1" customFormat="1" spans="2:2">
      <c r="B175" s="62"/>
    </row>
    <row r="176" s="1" customFormat="1" spans="2:2">
      <c r="B176" s="62"/>
    </row>
    <row r="177" s="1" customFormat="1" spans="2:2">
      <c r="B177" s="62"/>
    </row>
    <row r="178" s="1" customFormat="1" spans="2:2">
      <c r="B178" s="62"/>
    </row>
    <row r="179" s="1" customFormat="1" spans="2:2">
      <c r="B179" s="62"/>
    </row>
    <row r="180" s="1" customFormat="1" spans="2:2">
      <c r="B180" s="62"/>
    </row>
    <row r="181" s="1" customFormat="1" spans="2:2">
      <c r="B181" s="62"/>
    </row>
    <row r="182" s="1" customFormat="1" spans="2:2">
      <c r="B182" s="62"/>
    </row>
    <row r="183" s="1" customFormat="1" spans="2:2">
      <c r="B183" s="62"/>
    </row>
    <row r="184" s="1" customFormat="1" spans="2:2">
      <c r="B184" s="62"/>
    </row>
    <row r="185" s="1" customFormat="1" spans="2:2">
      <c r="B185" s="62"/>
    </row>
    <row r="186" s="1" customFormat="1" spans="2:2">
      <c r="B186" s="62"/>
    </row>
    <row r="187" s="1" customFormat="1" spans="2:2">
      <c r="B187" s="62"/>
    </row>
    <row r="188" s="1" customFormat="1" spans="2:2">
      <c r="B188" s="62"/>
    </row>
    <row r="189" s="1" customFormat="1" spans="2:2">
      <c r="B189" s="62"/>
    </row>
    <row r="190" s="1" customFormat="1" spans="2:2">
      <c r="B190" s="62"/>
    </row>
    <row r="191" s="1" customFormat="1" spans="2:2">
      <c r="B191" s="62"/>
    </row>
    <row r="192" s="1" customFormat="1" spans="2:2">
      <c r="B192" s="62"/>
    </row>
    <row r="193" s="1" customFormat="1" spans="2:2">
      <c r="B193" s="62"/>
    </row>
    <row r="194" s="1" customFormat="1" spans="2:2">
      <c r="B194" s="62"/>
    </row>
    <row r="195" s="1" customFormat="1" spans="2:2">
      <c r="B195" s="62"/>
    </row>
    <row r="196" s="1" customFormat="1" spans="2:2">
      <c r="B196" s="62"/>
    </row>
    <row r="197" s="1" customFormat="1" spans="2:2">
      <c r="B197" s="62"/>
    </row>
    <row r="198" s="1" customFormat="1" spans="2:2">
      <c r="B198" s="62"/>
    </row>
    <row r="199" s="1" customFormat="1" spans="2:2">
      <c r="B199" s="62"/>
    </row>
    <row r="200" s="1" customFormat="1" spans="2:2">
      <c r="B200" s="62"/>
    </row>
    <row r="201" s="1" customFormat="1" spans="2:2">
      <c r="B201" s="62"/>
    </row>
    <row r="202" s="1" customFormat="1" spans="2:2">
      <c r="B202" s="62"/>
    </row>
    <row r="203" s="1" customFormat="1" spans="2:2">
      <c r="B203" s="62"/>
    </row>
    <row r="204" s="1" customFormat="1" spans="2:2">
      <c r="B204" s="62"/>
    </row>
    <row r="205" s="1" customFormat="1" spans="2:2">
      <c r="B205" s="62"/>
    </row>
    <row r="206" s="1" customFormat="1" spans="2:2">
      <c r="B206" s="62"/>
    </row>
    <row r="207" s="1" customFormat="1" spans="2:2">
      <c r="B207" s="62"/>
    </row>
    <row r="208" s="1" customFormat="1" spans="2:2">
      <c r="B208" s="62"/>
    </row>
    <row r="209" s="1" customFormat="1" spans="2:2">
      <c r="B209" s="62"/>
    </row>
    <row r="210" s="1" customFormat="1" spans="2:2">
      <c r="B210" s="62"/>
    </row>
    <row r="211" s="1" customFormat="1" spans="2:2">
      <c r="B211" s="62"/>
    </row>
    <row r="212" s="1" customFormat="1" spans="2:2">
      <c r="B212" s="62"/>
    </row>
    <row r="213" s="1" customFormat="1" spans="2:2">
      <c r="B213" s="62"/>
    </row>
    <row r="214" s="1" customFormat="1" spans="2:2">
      <c r="B214" s="62"/>
    </row>
    <row r="215" s="1" customFormat="1" spans="2:2">
      <c r="B215" s="62"/>
    </row>
    <row r="216" s="1" customFormat="1" spans="2:2">
      <c r="B216" s="62"/>
    </row>
    <row r="217" s="1" customFormat="1" spans="2:2">
      <c r="B217" s="62"/>
    </row>
    <row r="218" s="1" customFormat="1" spans="2:2">
      <c r="B218" s="62"/>
    </row>
    <row r="219" s="1" customFormat="1" spans="2:2">
      <c r="B219" s="62"/>
    </row>
    <row r="220" s="1" customFormat="1" spans="2:2">
      <c r="B220" s="62"/>
    </row>
    <row r="221" s="1" customFormat="1" spans="2:2">
      <c r="B221" s="62"/>
    </row>
    <row r="222" s="1" customFormat="1" spans="2:2">
      <c r="B222" s="62"/>
    </row>
    <row r="223" s="1" customFormat="1" spans="2:2">
      <c r="B223" s="62"/>
    </row>
    <row r="224" s="1" customFormat="1" spans="2:2">
      <c r="B224" s="62"/>
    </row>
    <row r="225" s="1" customFormat="1" spans="2:2">
      <c r="B225" s="62"/>
    </row>
    <row r="226" s="1" customFormat="1" spans="2:2">
      <c r="B226" s="62"/>
    </row>
    <row r="227" s="1" customFormat="1" spans="2:2">
      <c r="B227" s="62"/>
    </row>
    <row r="228" s="1" customFormat="1" spans="2:2">
      <c r="B228" s="62"/>
    </row>
    <row r="229" s="1" customFormat="1" spans="2:2">
      <c r="B229" s="62"/>
    </row>
    <row r="230" s="1" customFormat="1" spans="2:2">
      <c r="B230" s="62"/>
    </row>
    <row r="231" s="1" customFormat="1" spans="2:2">
      <c r="B231" s="62"/>
    </row>
    <row r="232" s="1" customFormat="1" spans="2:2">
      <c r="B232" s="62"/>
    </row>
    <row r="233" s="1" customFormat="1" spans="2:2">
      <c r="B233" s="62"/>
    </row>
    <row r="234" s="1" customFormat="1" spans="2:2">
      <c r="B234" s="62"/>
    </row>
    <row r="235" s="1" customFormat="1" spans="2:2">
      <c r="B235" s="62"/>
    </row>
    <row r="236" s="1" customFormat="1" spans="2:2">
      <c r="B236" s="62"/>
    </row>
    <row r="237" s="1" customFormat="1" spans="2:2">
      <c r="B237" s="62"/>
    </row>
    <row r="238" s="1" customFormat="1" spans="2:2">
      <c r="B238" s="62"/>
    </row>
    <row r="239" s="1" customFormat="1" spans="2:2">
      <c r="B239" s="62"/>
    </row>
    <row r="240" s="1" customFormat="1" spans="2:2">
      <c r="B240" s="62"/>
    </row>
    <row r="241" s="1" customFormat="1" spans="2:2">
      <c r="B241" s="62"/>
    </row>
    <row r="242" s="1" customFormat="1" spans="2:2">
      <c r="B242" s="62"/>
    </row>
    <row r="243" s="1" customFormat="1" spans="2:2">
      <c r="B243" s="62"/>
    </row>
    <row r="244" s="1" customFormat="1" spans="2:2">
      <c r="B244" s="62"/>
    </row>
    <row r="245" s="1" customFormat="1" spans="2:2">
      <c r="B245" s="62"/>
    </row>
  </sheetData>
  <mergeCells count="4">
    <mergeCell ref="A2:E2"/>
    <mergeCell ref="C4:D4"/>
    <mergeCell ref="A4:A5"/>
    <mergeCell ref="B4:B5"/>
  </mergeCells>
  <pageMargins left="0.75" right="0.75" top="1" bottom="1" header="0.5" footer="0.5"/>
  <pageSetup paperSize="9" scale="8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256"/>
  <sheetViews>
    <sheetView view="pageBreakPreview" zoomScaleNormal="100" zoomScaleSheetLayoutView="100" topLeftCell="A22" workbookViewId="0">
      <selection activeCell="J7" sqref="J7"/>
    </sheetView>
  </sheetViews>
  <sheetFormatPr defaultColWidth="9.77777777777778" defaultRowHeight="15.6" outlineLevelCol="6"/>
  <cols>
    <col min="1" max="1" width="10" style="1"/>
    <col min="2" max="2" width="33.3333333333333" style="1" customWidth="1"/>
    <col min="3" max="3" width="17.6666666666667" style="22" customWidth="1"/>
    <col min="4" max="5" width="14.1666666666667" style="1" customWidth="1"/>
    <col min="6" max="6" width="14.1666666666667" style="1" hidden="1" customWidth="1"/>
    <col min="7" max="7" width="17.0833333333333" style="1" customWidth="1"/>
    <col min="8" max="32" width="10" style="1"/>
    <col min="33" max="16384" width="9.77777777777778" style="1"/>
  </cols>
  <sheetData>
    <row r="1" s="1" customFormat="1" ht="17.4" spans="1:3">
      <c r="A1" s="23" t="s">
        <v>1435</v>
      </c>
      <c r="C1" s="22"/>
    </row>
    <row r="2" s="1" customFormat="1" ht="24" customHeight="1" spans="1:7">
      <c r="A2" s="3" t="s">
        <v>1436</v>
      </c>
      <c r="B2" s="3"/>
      <c r="C2" s="24"/>
      <c r="D2" s="3"/>
      <c r="E2" s="3"/>
      <c r="F2" s="3"/>
      <c r="G2" s="3"/>
    </row>
    <row r="3" s="1" customFormat="1" spans="1:7">
      <c r="A3" s="25"/>
      <c r="B3" s="25"/>
      <c r="C3" s="26"/>
      <c r="D3" s="25"/>
      <c r="E3" s="25"/>
      <c r="F3" s="25"/>
      <c r="G3" s="4" t="s">
        <v>2</v>
      </c>
    </row>
    <row r="4" s="1" customFormat="1" spans="1:7">
      <c r="A4" s="27" t="s">
        <v>1437</v>
      </c>
      <c r="B4" s="28"/>
      <c r="C4" s="29" t="s">
        <v>6</v>
      </c>
      <c r="D4" s="30" t="s">
        <v>7</v>
      </c>
      <c r="E4" s="30"/>
      <c r="F4" s="31" t="s">
        <v>1438</v>
      </c>
      <c r="G4" s="32" t="s">
        <v>8</v>
      </c>
    </row>
    <row r="5" s="1" customFormat="1" ht="42" customHeight="1" spans="1:7">
      <c r="A5" s="33"/>
      <c r="B5" s="34"/>
      <c r="C5" s="29"/>
      <c r="D5" s="35" t="s">
        <v>10</v>
      </c>
      <c r="E5" s="35" t="s">
        <v>11</v>
      </c>
      <c r="F5" s="36"/>
      <c r="G5" s="37"/>
    </row>
    <row r="6" s="1" customFormat="1" spans="1:7">
      <c r="A6" s="38" t="s">
        <v>1439</v>
      </c>
      <c r="B6" s="38"/>
      <c r="C6" s="39">
        <v>42843</v>
      </c>
      <c r="D6" s="40">
        <f>G6-C6</f>
        <v>-100</v>
      </c>
      <c r="E6" s="41">
        <f>D6/C6</f>
        <v>-0.00233410358751721</v>
      </c>
      <c r="F6" s="42"/>
      <c r="G6" s="43">
        <v>42743</v>
      </c>
    </row>
    <row r="7" s="1" customFormat="1" spans="1:7">
      <c r="A7" s="44" t="s">
        <v>1440</v>
      </c>
      <c r="B7" s="44"/>
      <c r="C7" s="45">
        <v>42653</v>
      </c>
      <c r="D7" s="40">
        <f>G7-C7</f>
        <v>-600</v>
      </c>
      <c r="E7" s="41">
        <f>D7/C7</f>
        <v>-0.0140670058378074</v>
      </c>
      <c r="F7" s="46"/>
      <c r="G7" s="43">
        <v>42053</v>
      </c>
    </row>
    <row r="8" s="1" customFormat="1" spans="1:7">
      <c r="A8" s="11" t="s">
        <v>1441</v>
      </c>
      <c r="B8" s="11"/>
      <c r="C8" s="45"/>
      <c r="D8" s="46"/>
      <c r="E8" s="46"/>
      <c r="F8" s="46"/>
      <c r="G8" s="46"/>
    </row>
    <row r="9" s="1" customFormat="1" spans="1:7">
      <c r="A9" s="47" t="s">
        <v>1442</v>
      </c>
      <c r="B9" s="48"/>
      <c r="C9" s="45"/>
      <c r="D9" s="46"/>
      <c r="E9" s="46"/>
      <c r="F9" s="46"/>
      <c r="G9" s="46"/>
    </row>
    <row r="10" s="1" customFormat="1" spans="1:7">
      <c r="A10" s="11" t="s">
        <v>1443</v>
      </c>
      <c r="B10" s="11"/>
      <c r="C10" s="45"/>
      <c r="D10" s="46"/>
      <c r="E10" s="46"/>
      <c r="F10" s="46"/>
      <c r="G10" s="46"/>
    </row>
    <row r="11" s="1" customFormat="1" spans="1:7">
      <c r="A11" s="47" t="s">
        <v>1444</v>
      </c>
      <c r="B11" s="48"/>
      <c r="C11" s="45"/>
      <c r="D11" s="46"/>
      <c r="E11" s="46"/>
      <c r="F11" s="46"/>
      <c r="G11" s="46"/>
    </row>
    <row r="12" s="1" customFormat="1" spans="1:7">
      <c r="A12" s="47" t="s">
        <v>1445</v>
      </c>
      <c r="B12" s="48"/>
      <c r="C12" s="45"/>
      <c r="D12" s="46"/>
      <c r="E12" s="46"/>
      <c r="F12" s="46"/>
      <c r="G12" s="46"/>
    </row>
    <row r="13" s="1" customFormat="1" spans="1:7">
      <c r="A13" s="47" t="s">
        <v>1446</v>
      </c>
      <c r="B13" s="48"/>
      <c r="C13" s="45"/>
      <c r="D13" s="46"/>
      <c r="E13" s="46"/>
      <c r="F13" s="46"/>
      <c r="G13" s="46"/>
    </row>
    <row r="14" s="1" customFormat="1" spans="1:7">
      <c r="A14" s="11" t="s">
        <v>1447</v>
      </c>
      <c r="B14" s="11"/>
      <c r="C14" s="45"/>
      <c r="D14" s="46"/>
      <c r="E14" s="46"/>
      <c r="F14" s="46"/>
      <c r="G14" s="46"/>
    </row>
    <row r="15" s="1" customFormat="1" spans="1:7">
      <c r="A15" s="47" t="s">
        <v>1448</v>
      </c>
      <c r="B15" s="48"/>
      <c r="C15" s="45"/>
      <c r="D15" s="46"/>
      <c r="E15" s="46"/>
      <c r="F15" s="46"/>
      <c r="G15" s="46"/>
    </row>
    <row r="16" s="1" customFormat="1" spans="1:7">
      <c r="A16" s="11" t="s">
        <v>1449</v>
      </c>
      <c r="B16" s="11"/>
      <c r="C16" s="45"/>
      <c r="D16" s="46"/>
      <c r="E16" s="46"/>
      <c r="F16" s="46"/>
      <c r="G16" s="46"/>
    </row>
    <row r="17" s="1" customFormat="1" spans="1:7">
      <c r="A17" s="47" t="s">
        <v>1450</v>
      </c>
      <c r="B17" s="48"/>
      <c r="C17" s="45"/>
      <c r="D17" s="46"/>
      <c r="E17" s="46"/>
      <c r="F17" s="46"/>
      <c r="G17" s="46"/>
    </row>
    <row r="18" s="1" customFormat="1" spans="1:7">
      <c r="A18" s="47" t="s">
        <v>1445</v>
      </c>
      <c r="B18" s="48"/>
      <c r="C18" s="45"/>
      <c r="D18" s="46"/>
      <c r="E18" s="46"/>
      <c r="F18" s="46"/>
      <c r="G18" s="46"/>
    </row>
    <row r="19" s="1" customFormat="1" spans="1:7">
      <c r="A19" s="47" t="s">
        <v>1451</v>
      </c>
      <c r="B19" s="48"/>
      <c r="C19" s="45"/>
      <c r="D19" s="46"/>
      <c r="E19" s="46"/>
      <c r="F19" s="46"/>
      <c r="G19" s="46"/>
    </row>
    <row r="20" s="1" customFormat="1" spans="1:7">
      <c r="A20" s="47" t="s">
        <v>1452</v>
      </c>
      <c r="B20" s="48"/>
      <c r="C20" s="45"/>
      <c r="D20" s="46"/>
      <c r="E20" s="46"/>
      <c r="F20" s="46"/>
      <c r="G20" s="46"/>
    </row>
    <row r="21" s="1" customFormat="1" spans="1:7">
      <c r="A21" s="11" t="s">
        <v>1453</v>
      </c>
      <c r="B21" s="11"/>
      <c r="C21" s="45"/>
      <c r="D21" s="46"/>
      <c r="E21" s="46"/>
      <c r="F21" s="46"/>
      <c r="G21" s="46"/>
    </row>
    <row r="22" s="1" customFormat="1" spans="1:7">
      <c r="A22" s="14" t="s">
        <v>1454</v>
      </c>
      <c r="B22" s="14"/>
      <c r="C22" s="45"/>
      <c r="D22" s="46"/>
      <c r="E22" s="46"/>
      <c r="F22" s="46"/>
      <c r="G22" s="46"/>
    </row>
    <row r="23" s="1" customFormat="1" spans="1:7">
      <c r="A23" s="47" t="s">
        <v>1455</v>
      </c>
      <c r="B23" s="48"/>
      <c r="C23" s="45"/>
      <c r="D23" s="46"/>
      <c r="E23" s="46"/>
      <c r="F23" s="46"/>
      <c r="G23" s="46"/>
    </row>
    <row r="24" s="1" customFormat="1" spans="1:7">
      <c r="A24" s="47" t="s">
        <v>1456</v>
      </c>
      <c r="B24" s="48"/>
      <c r="C24" s="45"/>
      <c r="D24" s="46"/>
      <c r="E24" s="46"/>
      <c r="F24" s="46"/>
      <c r="G24" s="46"/>
    </row>
    <row r="25" s="1" customFormat="1" spans="1:7">
      <c r="A25" s="47" t="s">
        <v>1457</v>
      </c>
      <c r="B25" s="48"/>
      <c r="C25" s="45"/>
      <c r="D25" s="46"/>
      <c r="E25" s="46"/>
      <c r="F25" s="46"/>
      <c r="G25" s="46"/>
    </row>
    <row r="26" s="1" customFormat="1" spans="1:7">
      <c r="A26" s="11" t="s">
        <v>1458</v>
      </c>
      <c r="B26" s="11"/>
      <c r="C26" s="45"/>
      <c r="D26" s="46"/>
      <c r="E26" s="46"/>
      <c r="F26" s="46"/>
      <c r="G26" s="46"/>
    </row>
    <row r="27" s="1" customFormat="1" spans="1:7">
      <c r="A27" s="11" t="s">
        <v>1459</v>
      </c>
      <c r="B27" s="11"/>
      <c r="C27" s="45"/>
      <c r="D27" s="46"/>
      <c r="E27" s="46"/>
      <c r="F27" s="46"/>
      <c r="G27" s="46"/>
    </row>
    <row r="28" s="1" customFormat="1" spans="1:7">
      <c r="A28" s="47" t="s">
        <v>1460</v>
      </c>
      <c r="B28" s="48"/>
      <c r="C28" s="45"/>
      <c r="D28" s="46"/>
      <c r="E28" s="46"/>
      <c r="F28" s="46"/>
      <c r="G28" s="46"/>
    </row>
    <row r="29" s="1" customFormat="1" spans="1:7">
      <c r="A29" s="47" t="s">
        <v>1461</v>
      </c>
      <c r="B29" s="48"/>
      <c r="C29" s="45"/>
      <c r="D29" s="46"/>
      <c r="E29" s="46"/>
      <c r="F29" s="46"/>
      <c r="G29" s="46"/>
    </row>
    <row r="30" s="1" customFormat="1" spans="1:7">
      <c r="A30" s="47" t="s">
        <v>1462</v>
      </c>
      <c r="B30" s="48"/>
      <c r="C30" s="45"/>
      <c r="D30" s="46"/>
      <c r="E30" s="46"/>
      <c r="F30" s="46"/>
      <c r="G30" s="46"/>
    </row>
    <row r="31" s="1" customFormat="1" spans="1:7">
      <c r="A31" s="11" t="s">
        <v>1463</v>
      </c>
      <c r="B31" s="11"/>
      <c r="C31" s="45"/>
      <c r="D31" s="46"/>
      <c r="E31" s="46"/>
      <c r="F31" s="46"/>
      <c r="G31" s="46"/>
    </row>
    <row r="32" s="1" customFormat="1" spans="1:7">
      <c r="A32" s="47" t="s">
        <v>1464</v>
      </c>
      <c r="B32" s="48"/>
      <c r="C32" s="45"/>
      <c r="D32" s="46"/>
      <c r="E32" s="46"/>
      <c r="F32" s="46"/>
      <c r="G32" s="46"/>
    </row>
    <row r="33" s="1" customFormat="1" spans="1:7">
      <c r="A33" s="47" t="s">
        <v>1465</v>
      </c>
      <c r="B33" s="48"/>
      <c r="C33" s="45"/>
      <c r="D33" s="46"/>
      <c r="E33" s="46"/>
      <c r="F33" s="46"/>
      <c r="G33" s="46"/>
    </row>
    <row r="34" s="1" customFormat="1" spans="1:7">
      <c r="A34" s="47" t="s">
        <v>1466</v>
      </c>
      <c r="B34" s="48"/>
      <c r="C34" s="45"/>
      <c r="D34" s="46"/>
      <c r="E34" s="46"/>
      <c r="F34" s="46"/>
      <c r="G34" s="46"/>
    </row>
    <row r="35" s="1" customFormat="1" spans="1:7">
      <c r="A35" s="11" t="s">
        <v>1467</v>
      </c>
      <c r="B35" s="11"/>
      <c r="C35" s="45"/>
      <c r="D35" s="46"/>
      <c r="E35" s="46"/>
      <c r="F35" s="46"/>
      <c r="G35" s="46"/>
    </row>
    <row r="36" s="1" customFormat="1" spans="1:7">
      <c r="A36" s="11" t="s">
        <v>1468</v>
      </c>
      <c r="B36" s="11"/>
      <c r="C36" s="49"/>
      <c r="D36" s="40"/>
      <c r="E36" s="42"/>
      <c r="F36" s="42"/>
      <c r="G36" s="40"/>
    </row>
    <row r="37" s="1" customFormat="1" spans="1:7">
      <c r="A37" s="50" t="s">
        <v>1442</v>
      </c>
      <c r="B37" s="50"/>
      <c r="C37" s="51"/>
      <c r="D37" s="52"/>
      <c r="E37" s="46"/>
      <c r="F37" s="46"/>
      <c r="G37" s="53"/>
    </row>
    <row r="38" s="1" customFormat="1" spans="1:7">
      <c r="A38" s="54" t="s">
        <v>1469</v>
      </c>
      <c r="B38" s="55"/>
      <c r="C38" s="56"/>
      <c r="D38" s="52"/>
      <c r="E38" s="46"/>
      <c r="F38" s="46"/>
      <c r="G38" s="52"/>
    </row>
    <row r="39" s="1" customFormat="1" spans="1:7">
      <c r="A39" s="54" t="s">
        <v>1470</v>
      </c>
      <c r="B39" s="55"/>
      <c r="C39" s="56"/>
      <c r="D39" s="52"/>
      <c r="E39" s="46"/>
      <c r="F39" s="46"/>
      <c r="G39" s="52"/>
    </row>
    <row r="40" s="1" customFormat="1" spans="1:7">
      <c r="A40" s="54" t="s">
        <v>1471</v>
      </c>
      <c r="B40" s="55"/>
      <c r="C40" s="56"/>
      <c r="D40" s="52"/>
      <c r="E40" s="46"/>
      <c r="F40" s="46"/>
      <c r="G40" s="52"/>
    </row>
    <row r="41" s="1" customFormat="1" spans="1:7">
      <c r="A41" s="54" t="s">
        <v>1472</v>
      </c>
      <c r="B41" s="55"/>
      <c r="C41" s="56"/>
      <c r="D41" s="52"/>
      <c r="E41" s="42"/>
      <c r="F41" s="42"/>
      <c r="G41" s="52"/>
    </row>
    <row r="42" s="1" customFormat="1" spans="1:7">
      <c r="A42" s="11" t="s">
        <v>1473</v>
      </c>
      <c r="B42" s="11"/>
      <c r="C42" s="39">
        <v>42843</v>
      </c>
      <c r="D42" s="40">
        <f t="shared" ref="D42:D45" si="0">G42-C42</f>
        <v>-100</v>
      </c>
      <c r="E42" s="41">
        <f t="shared" ref="E42:E45" si="1">D42/C42</f>
        <v>-0.00233410358751721</v>
      </c>
      <c r="F42" s="42"/>
      <c r="G42" s="43">
        <v>42743</v>
      </c>
    </row>
    <row r="43" s="1" customFormat="1" spans="1:7">
      <c r="A43" s="50" t="s">
        <v>1474</v>
      </c>
      <c r="B43" s="50"/>
      <c r="C43" s="45">
        <v>42653</v>
      </c>
      <c r="D43" s="40">
        <f t="shared" si="0"/>
        <v>-600</v>
      </c>
      <c r="E43" s="41">
        <f t="shared" si="1"/>
        <v>-0.0140670058378074</v>
      </c>
      <c r="F43" s="46"/>
      <c r="G43" s="43">
        <v>42053</v>
      </c>
    </row>
    <row r="44" s="1" customFormat="1" spans="1:7">
      <c r="A44" s="54" t="s">
        <v>1475</v>
      </c>
      <c r="B44" s="55"/>
      <c r="C44" s="45">
        <v>42653</v>
      </c>
      <c r="D44" s="40">
        <f t="shared" si="0"/>
        <v>-600</v>
      </c>
      <c r="E44" s="41">
        <f t="shared" si="1"/>
        <v>-0.0140670058378074</v>
      </c>
      <c r="F44" s="46"/>
      <c r="G44" s="43">
        <v>42053</v>
      </c>
    </row>
    <row r="45" s="1" customFormat="1" spans="1:7">
      <c r="A45" s="54" t="s">
        <v>1476</v>
      </c>
      <c r="B45" s="55"/>
      <c r="C45" s="45">
        <v>190</v>
      </c>
      <c r="D45" s="40">
        <f t="shared" si="0"/>
        <v>500</v>
      </c>
      <c r="E45" s="41">
        <f t="shared" si="1"/>
        <v>2.63157894736842</v>
      </c>
      <c r="F45" s="46"/>
      <c r="G45" s="43">
        <v>690</v>
      </c>
    </row>
    <row r="46" s="1" customFormat="1" spans="1:7">
      <c r="A46" s="11" t="s">
        <v>1477</v>
      </c>
      <c r="B46" s="11"/>
      <c r="C46" s="45"/>
      <c r="D46" s="46"/>
      <c r="E46" s="46"/>
      <c r="F46" s="46"/>
      <c r="G46" s="46"/>
    </row>
    <row r="47" s="1" customFormat="1" spans="1:7">
      <c r="A47" s="50" t="s">
        <v>1454</v>
      </c>
      <c r="B47" s="50"/>
      <c r="C47" s="57"/>
      <c r="D47" s="58"/>
      <c r="E47" s="58"/>
      <c r="F47" s="58"/>
      <c r="G47" s="46"/>
    </row>
    <row r="48" s="1" customFormat="1" spans="1:7">
      <c r="A48" s="59" t="s">
        <v>1478</v>
      </c>
      <c r="B48" s="60"/>
      <c r="C48" s="57"/>
      <c r="D48" s="58"/>
      <c r="E48" s="58"/>
      <c r="F48" s="58"/>
      <c r="G48" s="46"/>
    </row>
    <row r="49" s="1" customFormat="1" spans="1:7">
      <c r="A49" s="54" t="s">
        <v>1479</v>
      </c>
      <c r="B49" s="55"/>
      <c r="C49" s="57"/>
      <c r="D49" s="58"/>
      <c r="E49" s="58"/>
      <c r="F49" s="58"/>
      <c r="G49" s="46"/>
    </row>
    <row r="50" s="1" customFormat="1" spans="1:7">
      <c r="A50" s="54" t="s">
        <v>1480</v>
      </c>
      <c r="B50" s="55"/>
      <c r="C50" s="57"/>
      <c r="D50" s="58"/>
      <c r="E50" s="58"/>
      <c r="F50" s="58"/>
      <c r="G50" s="46"/>
    </row>
    <row r="51" s="1" customFormat="1" spans="1:7">
      <c r="A51" s="11" t="s">
        <v>1481</v>
      </c>
      <c r="B51" s="11"/>
      <c r="C51" s="45"/>
      <c r="D51" s="61"/>
      <c r="E51" s="61"/>
      <c r="F51" s="61"/>
      <c r="G51" s="46"/>
    </row>
    <row r="52" s="1" customFormat="1" spans="3:3">
      <c r="C52" s="22"/>
    </row>
    <row r="53" s="1" customFormat="1" spans="3:3">
      <c r="C53" s="22"/>
    </row>
    <row r="54" s="1" customFormat="1" spans="3:3">
      <c r="C54" s="22"/>
    </row>
    <row r="55" s="1" customFormat="1" spans="3:3">
      <c r="C55" s="22"/>
    </row>
    <row r="56" s="1" customFormat="1" spans="3:3">
      <c r="C56" s="22"/>
    </row>
    <row r="57" s="1" customFormat="1" spans="3:3">
      <c r="C57" s="22"/>
    </row>
    <row r="58" s="1" customFormat="1" spans="3:3">
      <c r="C58" s="22"/>
    </row>
    <row r="59" s="1" customFormat="1" spans="3:3">
      <c r="C59" s="22"/>
    </row>
    <row r="60" s="1" customFormat="1" spans="3:3">
      <c r="C60" s="22"/>
    </row>
    <row r="61" s="1" customFormat="1" spans="3:3">
      <c r="C61" s="22"/>
    </row>
    <row r="62" s="1" customFormat="1" spans="3:3">
      <c r="C62" s="22"/>
    </row>
    <row r="63" s="1" customFormat="1" spans="3:3">
      <c r="C63" s="22"/>
    </row>
    <row r="64" s="1" customFormat="1" spans="3:3">
      <c r="C64" s="22"/>
    </row>
    <row r="65" s="1" customFormat="1" spans="3:3">
      <c r="C65" s="22"/>
    </row>
    <row r="66" s="1" customFormat="1" spans="3:3">
      <c r="C66" s="22"/>
    </row>
    <row r="67" s="1" customFormat="1" spans="3:3">
      <c r="C67" s="22"/>
    </row>
    <row r="68" s="1" customFormat="1" spans="3:3">
      <c r="C68" s="22"/>
    </row>
    <row r="69" s="1" customFormat="1" spans="3:3">
      <c r="C69" s="22"/>
    </row>
    <row r="70" s="1" customFormat="1" spans="3:3">
      <c r="C70" s="22"/>
    </row>
    <row r="71" s="1" customFormat="1" spans="3:3">
      <c r="C71" s="22"/>
    </row>
    <row r="72" s="1" customFormat="1" spans="3:3">
      <c r="C72" s="22"/>
    </row>
    <row r="73" s="1" customFormat="1" spans="3:3">
      <c r="C73" s="22"/>
    </row>
    <row r="74" s="1" customFormat="1" spans="3:3">
      <c r="C74" s="22"/>
    </row>
    <row r="75" s="1" customFormat="1" spans="3:3">
      <c r="C75" s="22"/>
    </row>
    <row r="76" s="1" customFormat="1" spans="3:3">
      <c r="C76" s="22"/>
    </row>
    <row r="77" s="1" customFormat="1" spans="3:3">
      <c r="C77" s="22"/>
    </row>
    <row r="78" s="1" customFormat="1" spans="3:3">
      <c r="C78" s="22"/>
    </row>
    <row r="79" s="1" customFormat="1" spans="3:3">
      <c r="C79" s="22"/>
    </row>
    <row r="80" s="1" customFormat="1" spans="3:3">
      <c r="C80" s="22"/>
    </row>
    <row r="81" s="1" customFormat="1" spans="3:3">
      <c r="C81" s="22"/>
    </row>
    <row r="82" s="1" customFormat="1" spans="3:3">
      <c r="C82" s="22"/>
    </row>
    <row r="83" s="1" customFormat="1" spans="3:3">
      <c r="C83" s="22"/>
    </row>
    <row r="84" s="1" customFormat="1" spans="3:3">
      <c r="C84" s="22"/>
    </row>
    <row r="85" s="1" customFormat="1" spans="3:3">
      <c r="C85" s="22"/>
    </row>
    <row r="86" s="1" customFormat="1" spans="3:3">
      <c r="C86" s="22"/>
    </row>
    <row r="87" s="1" customFormat="1" spans="3:3">
      <c r="C87" s="22"/>
    </row>
    <row r="88" s="1" customFormat="1" spans="3:3">
      <c r="C88" s="22"/>
    </row>
    <row r="89" s="1" customFormat="1" spans="3:3">
      <c r="C89" s="22"/>
    </row>
    <row r="90" s="1" customFormat="1" spans="3:3">
      <c r="C90" s="22"/>
    </row>
    <row r="91" s="1" customFormat="1" spans="3:3">
      <c r="C91" s="22"/>
    </row>
    <row r="92" s="1" customFormat="1" spans="3:3">
      <c r="C92" s="22"/>
    </row>
    <row r="93" s="1" customFormat="1" spans="3:3">
      <c r="C93" s="22"/>
    </row>
    <row r="94" s="1" customFormat="1" spans="3:3">
      <c r="C94" s="22"/>
    </row>
    <row r="95" s="1" customFormat="1" spans="3:3">
      <c r="C95" s="22"/>
    </row>
    <row r="96" s="1" customFormat="1" spans="3:3">
      <c r="C96" s="22"/>
    </row>
    <row r="97" s="1" customFormat="1" spans="3:3">
      <c r="C97" s="22"/>
    </row>
    <row r="98" s="1" customFormat="1" spans="3:3">
      <c r="C98" s="22"/>
    </row>
    <row r="99" s="1" customFormat="1" spans="3:3">
      <c r="C99" s="22"/>
    </row>
    <row r="100" s="1" customFormat="1" spans="3:3">
      <c r="C100" s="22"/>
    </row>
    <row r="101" s="1" customFormat="1" spans="3:3">
      <c r="C101" s="22"/>
    </row>
    <row r="102" s="1" customFormat="1" spans="3:3">
      <c r="C102" s="22"/>
    </row>
    <row r="103" s="1" customFormat="1" spans="3:3">
      <c r="C103" s="22"/>
    </row>
    <row r="104" s="1" customFormat="1" spans="3:3">
      <c r="C104" s="22"/>
    </row>
    <row r="105" s="1" customFormat="1" spans="3:3">
      <c r="C105" s="22"/>
    </row>
    <row r="106" s="1" customFormat="1" spans="3:3">
      <c r="C106" s="22"/>
    </row>
    <row r="107" s="1" customFormat="1" spans="3:3">
      <c r="C107" s="22"/>
    </row>
    <row r="108" s="1" customFormat="1" spans="3:3">
      <c r="C108" s="22"/>
    </row>
    <row r="109" s="1" customFormat="1" spans="3:3">
      <c r="C109" s="22"/>
    </row>
    <row r="110" s="1" customFormat="1" spans="3:3">
      <c r="C110" s="22"/>
    </row>
    <row r="111" s="1" customFormat="1" spans="3:3">
      <c r="C111" s="22"/>
    </row>
    <row r="112" s="1" customFormat="1" spans="3:3">
      <c r="C112" s="22"/>
    </row>
    <row r="113" s="1" customFormat="1" spans="3:3">
      <c r="C113" s="22"/>
    </row>
    <row r="114" s="1" customFormat="1" spans="3:3">
      <c r="C114" s="22"/>
    </row>
    <row r="115" s="1" customFormat="1" spans="3:3">
      <c r="C115" s="22"/>
    </row>
    <row r="116" s="1" customFormat="1" spans="3:3">
      <c r="C116" s="22"/>
    </row>
    <row r="117" s="1" customFormat="1" spans="3:3">
      <c r="C117" s="22"/>
    </row>
    <row r="118" s="1" customFormat="1" spans="3:3">
      <c r="C118" s="22"/>
    </row>
    <row r="119" s="1" customFormat="1" spans="3:3">
      <c r="C119" s="22"/>
    </row>
    <row r="120" s="1" customFormat="1" spans="3:3">
      <c r="C120" s="22"/>
    </row>
    <row r="121" s="1" customFormat="1" spans="3:3">
      <c r="C121" s="22"/>
    </row>
    <row r="122" s="1" customFormat="1" spans="3:3">
      <c r="C122" s="22"/>
    </row>
    <row r="123" s="1" customFormat="1" spans="3:3">
      <c r="C123" s="22"/>
    </row>
    <row r="124" s="1" customFormat="1" spans="3:3">
      <c r="C124" s="22"/>
    </row>
    <row r="125" s="1" customFormat="1" spans="3:3">
      <c r="C125" s="22"/>
    </row>
    <row r="126" s="1" customFormat="1" spans="3:3">
      <c r="C126" s="22"/>
    </row>
    <row r="127" s="1" customFormat="1" spans="3:3">
      <c r="C127" s="22"/>
    </row>
    <row r="128" s="1" customFormat="1" spans="3:3">
      <c r="C128" s="22"/>
    </row>
    <row r="129" s="1" customFormat="1" spans="3:3">
      <c r="C129" s="22"/>
    </row>
    <row r="130" s="1" customFormat="1" spans="3:3">
      <c r="C130" s="22"/>
    </row>
    <row r="131" s="1" customFormat="1" spans="3:3">
      <c r="C131" s="22"/>
    </row>
    <row r="132" s="1" customFormat="1" spans="3:3">
      <c r="C132" s="22"/>
    </row>
    <row r="133" s="1" customFormat="1" spans="3:3">
      <c r="C133" s="22"/>
    </row>
    <row r="134" s="1" customFormat="1" spans="3:3">
      <c r="C134" s="22"/>
    </row>
    <row r="135" s="1" customFormat="1" spans="3:3">
      <c r="C135" s="22"/>
    </row>
    <row r="136" s="1" customFormat="1" spans="3:3">
      <c r="C136" s="22"/>
    </row>
    <row r="137" s="1" customFormat="1" spans="3:3">
      <c r="C137" s="22"/>
    </row>
    <row r="138" s="1" customFormat="1" spans="3:3">
      <c r="C138" s="22"/>
    </row>
    <row r="139" s="1" customFormat="1" spans="3:3">
      <c r="C139" s="22"/>
    </row>
    <row r="140" s="1" customFormat="1" spans="3:3">
      <c r="C140" s="22"/>
    </row>
    <row r="141" s="1" customFormat="1" spans="3:3">
      <c r="C141" s="22"/>
    </row>
    <row r="142" s="1" customFormat="1" spans="3:3">
      <c r="C142" s="22"/>
    </row>
    <row r="143" s="1" customFormat="1" spans="3:3">
      <c r="C143" s="22"/>
    </row>
    <row r="144" s="1" customFormat="1" spans="3:3">
      <c r="C144" s="22"/>
    </row>
    <row r="145" s="1" customFormat="1" spans="3:3">
      <c r="C145" s="22"/>
    </row>
    <row r="146" s="1" customFormat="1" spans="3:3">
      <c r="C146" s="22"/>
    </row>
    <row r="147" s="1" customFormat="1" spans="3:3">
      <c r="C147" s="22"/>
    </row>
    <row r="148" s="1" customFormat="1" spans="3:3">
      <c r="C148" s="22"/>
    </row>
    <row r="149" s="1" customFormat="1" spans="3:3">
      <c r="C149" s="22"/>
    </row>
    <row r="150" s="1" customFormat="1" spans="3:3">
      <c r="C150" s="22"/>
    </row>
    <row r="151" s="1" customFormat="1" spans="3:3">
      <c r="C151" s="22"/>
    </row>
    <row r="152" s="1" customFormat="1" spans="3:3">
      <c r="C152" s="22"/>
    </row>
    <row r="153" s="1" customFormat="1" spans="3:3">
      <c r="C153" s="22"/>
    </row>
    <row r="154" s="1" customFormat="1" spans="3:3">
      <c r="C154" s="22"/>
    </row>
    <row r="155" s="1" customFormat="1" spans="3:3">
      <c r="C155" s="22"/>
    </row>
    <row r="156" s="1" customFormat="1" spans="3:3">
      <c r="C156" s="22"/>
    </row>
    <row r="157" s="1" customFormat="1" spans="3:3">
      <c r="C157" s="22"/>
    </row>
    <row r="158" s="1" customFormat="1" spans="3:3">
      <c r="C158" s="22"/>
    </row>
    <row r="159" s="1" customFormat="1" spans="3:3">
      <c r="C159" s="22"/>
    </row>
    <row r="160" s="1" customFormat="1" spans="3:3">
      <c r="C160" s="22"/>
    </row>
    <row r="161" s="1" customFormat="1" spans="3:3">
      <c r="C161" s="22"/>
    </row>
    <row r="162" s="1" customFormat="1" spans="3:3">
      <c r="C162" s="22"/>
    </row>
    <row r="163" s="1" customFormat="1" spans="3:3">
      <c r="C163" s="22"/>
    </row>
    <row r="164" s="1" customFormat="1" spans="3:3">
      <c r="C164" s="22"/>
    </row>
    <row r="165" s="1" customFormat="1" spans="3:3">
      <c r="C165" s="22"/>
    </row>
    <row r="166" s="1" customFormat="1" spans="3:3">
      <c r="C166" s="22"/>
    </row>
    <row r="167" s="1" customFormat="1" spans="3:3">
      <c r="C167" s="22"/>
    </row>
    <row r="168" s="1" customFormat="1" spans="3:3">
      <c r="C168" s="22"/>
    </row>
    <row r="169" s="1" customFormat="1" spans="3:3">
      <c r="C169" s="22"/>
    </row>
    <row r="170" s="1" customFormat="1" spans="3:3">
      <c r="C170" s="22"/>
    </row>
    <row r="171" s="1" customFormat="1" spans="3:3">
      <c r="C171" s="22"/>
    </row>
    <row r="172" s="1" customFormat="1" spans="3:3">
      <c r="C172" s="22"/>
    </row>
    <row r="173" s="1" customFormat="1" spans="3:3">
      <c r="C173" s="22"/>
    </row>
    <row r="174" s="1" customFormat="1" spans="3:3">
      <c r="C174" s="22"/>
    </row>
    <row r="175" s="1" customFormat="1" spans="3:3">
      <c r="C175" s="22"/>
    </row>
    <row r="176" s="1" customFormat="1" spans="3:3">
      <c r="C176" s="22"/>
    </row>
    <row r="177" s="1" customFormat="1" spans="3:3">
      <c r="C177" s="22"/>
    </row>
    <row r="178" s="1" customFormat="1" spans="3:3">
      <c r="C178" s="22"/>
    </row>
    <row r="179" s="1" customFormat="1" spans="3:3">
      <c r="C179" s="22"/>
    </row>
    <row r="180" s="1" customFormat="1" spans="3:3">
      <c r="C180" s="22"/>
    </row>
    <row r="181" s="1" customFormat="1" spans="3:3">
      <c r="C181" s="22"/>
    </row>
    <row r="182" s="1" customFormat="1" spans="3:3">
      <c r="C182" s="22"/>
    </row>
    <row r="183" s="1" customFormat="1" spans="3:3">
      <c r="C183" s="22"/>
    </row>
    <row r="184" s="1" customFormat="1" spans="3:3">
      <c r="C184" s="22"/>
    </row>
    <row r="185" s="1" customFormat="1" spans="3:3">
      <c r="C185" s="22"/>
    </row>
    <row r="186" s="1" customFormat="1" spans="3:3">
      <c r="C186" s="22"/>
    </row>
    <row r="187" s="1" customFormat="1" spans="3:3">
      <c r="C187" s="22"/>
    </row>
    <row r="188" s="1" customFormat="1" spans="3:3">
      <c r="C188" s="22"/>
    </row>
    <row r="189" s="1" customFormat="1" spans="3:3">
      <c r="C189" s="22"/>
    </row>
    <row r="190" s="1" customFormat="1" spans="3:3">
      <c r="C190" s="22"/>
    </row>
    <row r="191" s="1" customFormat="1" spans="3:3">
      <c r="C191" s="22"/>
    </row>
    <row r="192" s="1" customFormat="1" spans="3:3">
      <c r="C192" s="22"/>
    </row>
    <row r="193" s="1" customFormat="1" spans="3:3">
      <c r="C193" s="22"/>
    </row>
    <row r="194" s="1" customFormat="1" spans="3:3">
      <c r="C194" s="22"/>
    </row>
    <row r="195" s="1" customFormat="1" spans="3:3">
      <c r="C195" s="22"/>
    </row>
    <row r="196" s="1" customFormat="1" spans="3:3">
      <c r="C196" s="22"/>
    </row>
    <row r="197" s="1" customFormat="1" spans="3:3">
      <c r="C197" s="22"/>
    </row>
    <row r="198" s="1" customFormat="1" spans="3:3">
      <c r="C198" s="22"/>
    </row>
    <row r="199" s="1" customFormat="1" spans="3:3">
      <c r="C199" s="22"/>
    </row>
    <row r="200" s="1" customFormat="1" spans="3:3">
      <c r="C200" s="22"/>
    </row>
    <row r="201" s="1" customFormat="1" spans="3:3">
      <c r="C201" s="22"/>
    </row>
    <row r="202" s="1" customFormat="1" spans="3:3">
      <c r="C202" s="22"/>
    </row>
    <row r="203" s="1" customFormat="1" spans="3:3">
      <c r="C203" s="22"/>
    </row>
    <row r="204" s="1" customFormat="1" spans="3:3">
      <c r="C204" s="22"/>
    </row>
    <row r="205" s="1" customFormat="1" spans="3:3">
      <c r="C205" s="22"/>
    </row>
    <row r="206" s="1" customFormat="1" spans="3:3">
      <c r="C206" s="22"/>
    </row>
    <row r="207" s="1" customFormat="1" spans="3:3">
      <c r="C207" s="22"/>
    </row>
    <row r="208" s="1" customFormat="1" spans="3:3">
      <c r="C208" s="22"/>
    </row>
    <row r="209" s="1" customFormat="1" spans="3:3">
      <c r="C209" s="22"/>
    </row>
    <row r="210" s="1" customFormat="1" spans="3:3">
      <c r="C210" s="22"/>
    </row>
    <row r="211" s="1" customFormat="1" spans="3:3">
      <c r="C211" s="22"/>
    </row>
    <row r="212" s="1" customFormat="1" spans="3:3">
      <c r="C212" s="22"/>
    </row>
    <row r="213" s="1" customFormat="1" spans="3:3">
      <c r="C213" s="22"/>
    </row>
    <row r="214" s="1" customFormat="1" spans="3:3">
      <c r="C214" s="22"/>
    </row>
    <row r="215" s="1" customFormat="1" spans="3:3">
      <c r="C215" s="22"/>
    </row>
    <row r="216" s="1" customFormat="1" spans="3:3">
      <c r="C216" s="22"/>
    </row>
    <row r="217" s="1" customFormat="1" spans="3:3">
      <c r="C217" s="22"/>
    </row>
    <row r="218" s="1" customFormat="1" spans="3:3">
      <c r="C218" s="22"/>
    </row>
    <row r="219" s="1" customFormat="1" spans="3:3">
      <c r="C219" s="22"/>
    </row>
    <row r="220" s="1" customFormat="1" spans="3:3">
      <c r="C220" s="22"/>
    </row>
    <row r="221" s="1" customFormat="1" spans="3:3">
      <c r="C221" s="22"/>
    </row>
    <row r="222" s="1" customFormat="1" spans="3:3">
      <c r="C222" s="22"/>
    </row>
    <row r="223" s="1" customFormat="1" spans="3:3">
      <c r="C223" s="22"/>
    </row>
    <row r="224" s="1" customFormat="1" spans="3:3">
      <c r="C224" s="22"/>
    </row>
    <row r="225" s="1" customFormat="1" spans="3:3">
      <c r="C225" s="22"/>
    </row>
    <row r="226" s="1" customFormat="1" spans="3:3">
      <c r="C226" s="22"/>
    </row>
    <row r="227" s="1" customFormat="1" spans="3:3">
      <c r="C227" s="22"/>
    </row>
    <row r="228" s="1" customFormat="1" spans="3:3">
      <c r="C228" s="22"/>
    </row>
    <row r="229" s="1" customFormat="1" spans="3:3">
      <c r="C229" s="22"/>
    </row>
    <row r="230" s="1" customFormat="1" spans="3:3">
      <c r="C230" s="22"/>
    </row>
    <row r="231" s="1" customFormat="1" spans="3:3">
      <c r="C231" s="22"/>
    </row>
    <row r="232" s="1" customFormat="1" spans="3:3">
      <c r="C232" s="22"/>
    </row>
    <row r="233" s="1" customFormat="1" spans="3:3">
      <c r="C233" s="22"/>
    </row>
    <row r="234" s="1" customFormat="1" spans="3:3">
      <c r="C234" s="22"/>
    </row>
    <row r="235" s="1" customFormat="1" spans="3:3">
      <c r="C235" s="22"/>
    </row>
    <row r="236" s="1" customFormat="1" spans="3:3">
      <c r="C236" s="22"/>
    </row>
    <row r="237" s="1" customFormat="1" spans="3:3">
      <c r="C237" s="22"/>
    </row>
    <row r="238" s="1" customFormat="1" spans="3:3">
      <c r="C238" s="22"/>
    </row>
    <row r="239" s="1" customFormat="1" spans="3:3">
      <c r="C239" s="22"/>
    </row>
    <row r="240" s="1" customFormat="1" spans="3:3">
      <c r="C240" s="22"/>
    </row>
    <row r="241" s="1" customFormat="1" spans="3:3">
      <c r="C241" s="22"/>
    </row>
    <row r="242" s="1" customFormat="1" spans="3:3">
      <c r="C242" s="22"/>
    </row>
    <row r="243" s="1" customFormat="1" spans="3:3">
      <c r="C243" s="22"/>
    </row>
    <row r="244" s="1" customFormat="1" spans="3:3">
      <c r="C244" s="22"/>
    </row>
    <row r="245" s="1" customFormat="1" spans="3:3">
      <c r="C245" s="22"/>
    </row>
    <row r="246" s="1" customFormat="1" spans="3:3">
      <c r="C246" s="22"/>
    </row>
    <row r="247" s="1" customFormat="1" spans="3:3">
      <c r="C247" s="22"/>
    </row>
    <row r="248" s="1" customFormat="1" spans="3:3">
      <c r="C248" s="22"/>
    </row>
    <row r="249" s="1" customFormat="1" spans="3:3">
      <c r="C249" s="22"/>
    </row>
    <row r="250" s="1" customFormat="1" spans="3:3">
      <c r="C250" s="22"/>
    </row>
    <row r="251" s="1" customFormat="1" spans="3:3">
      <c r="C251" s="22"/>
    </row>
    <row r="252" s="1" customFormat="1" spans="3:3">
      <c r="C252" s="22"/>
    </row>
    <row r="253" s="1" customFormat="1" spans="3:3">
      <c r="C253" s="22"/>
    </row>
    <row r="254" s="1" customFormat="1" spans="3:3">
      <c r="C254" s="22"/>
    </row>
    <row r="255" s="1" customFormat="1" spans="3:3">
      <c r="C255" s="22"/>
    </row>
    <row r="256" s="1" customFormat="1" spans="3:3">
      <c r="C256" s="22"/>
    </row>
  </sheetData>
  <mergeCells count="53">
    <mergeCell ref="A2:G2"/>
    <mergeCell ref="A3:B3"/>
    <mergeCell ref="D4:E4"/>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C4:C5"/>
    <mergeCell ref="F4:F5"/>
    <mergeCell ref="G4:G5"/>
    <mergeCell ref="A4:B5"/>
  </mergeCells>
  <pageMargins left="0.75" right="0.75" top="1" bottom="1" header="0.5" footer="0.5"/>
  <pageSetup paperSize="9" scale="8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F25"/>
  <sheetViews>
    <sheetView view="pageBreakPreview" zoomScaleNormal="100" zoomScaleSheetLayoutView="100" topLeftCell="A13" workbookViewId="0">
      <selection activeCell="H4" sqref="H4"/>
    </sheetView>
  </sheetViews>
  <sheetFormatPr defaultColWidth="9.77777777777778" defaultRowHeight="15.6" outlineLevelCol="5"/>
  <cols>
    <col min="1" max="1" width="10" style="1"/>
    <col min="2" max="2" width="34.7222222222222" style="1" customWidth="1"/>
    <col min="3" max="3" width="21.25" style="1" customWidth="1"/>
    <col min="4" max="4" width="16.8888888888889" style="1" customWidth="1"/>
    <col min="5" max="5" width="20.6944444444444" style="1" hidden="1" customWidth="1"/>
    <col min="6" max="6" width="17.2222222222222" style="1" customWidth="1"/>
    <col min="7" max="32" width="10" style="1"/>
    <col min="33" max="16384" width="9.77777777777778" style="1"/>
  </cols>
  <sheetData>
    <row r="1" s="1" customFormat="1" ht="20.25" customHeight="1" spans="1:5">
      <c r="A1" s="2" t="s">
        <v>1482</v>
      </c>
      <c r="B1" s="2"/>
      <c r="C1" s="2"/>
      <c r="D1" s="2"/>
      <c r="E1" s="2"/>
    </row>
    <row r="2" s="1" customFormat="1" ht="35" customHeight="1" spans="1:6">
      <c r="A2" s="3" t="s">
        <v>1483</v>
      </c>
      <c r="B2" s="3"/>
      <c r="C2" s="3"/>
      <c r="D2" s="3"/>
      <c r="E2" s="3"/>
      <c r="F2" s="3"/>
    </row>
    <row r="3" s="1" customFormat="1" ht="21" customHeight="1" spans="1:6">
      <c r="A3" s="4"/>
      <c r="B3" s="4"/>
      <c r="C3" s="4"/>
      <c r="F3" s="4" t="s">
        <v>1484</v>
      </c>
    </row>
    <row r="4" s="1" customFormat="1" ht="66" customHeight="1" spans="1:6">
      <c r="A4" s="5" t="s">
        <v>1437</v>
      </c>
      <c r="B4" s="5"/>
      <c r="C4" s="5" t="s">
        <v>6</v>
      </c>
      <c r="D4" s="5" t="s">
        <v>1485</v>
      </c>
      <c r="E4" s="6" t="s">
        <v>1438</v>
      </c>
      <c r="F4" s="7" t="s">
        <v>8</v>
      </c>
    </row>
    <row r="5" s="1" customFormat="1" ht="34" customHeight="1" spans="1:6">
      <c r="A5" s="8" t="s">
        <v>1486</v>
      </c>
      <c r="B5" s="8"/>
      <c r="C5" s="9">
        <v>13</v>
      </c>
      <c r="D5" s="9">
        <f>F5-C5</f>
        <v>760</v>
      </c>
      <c r="E5" s="9"/>
      <c r="F5" s="9">
        <v>773</v>
      </c>
    </row>
    <row r="6" s="1" customFormat="1" ht="34" customHeight="1" spans="1:6">
      <c r="A6" s="8" t="s">
        <v>1487</v>
      </c>
      <c r="B6" s="8"/>
      <c r="C6" s="9">
        <v>3262</v>
      </c>
      <c r="D6" s="9">
        <f>F6-C6</f>
        <v>773</v>
      </c>
      <c r="E6" s="10"/>
      <c r="F6" s="9">
        <v>4035</v>
      </c>
    </row>
    <row r="7" s="1" customFormat="1" ht="34" customHeight="1" spans="1:6">
      <c r="A7" s="11" t="s">
        <v>1488</v>
      </c>
      <c r="B7" s="11"/>
      <c r="C7" s="10"/>
      <c r="D7" s="12"/>
      <c r="E7" s="12"/>
      <c r="F7" s="13"/>
    </row>
    <row r="8" s="1" customFormat="1" ht="34" customHeight="1" spans="1:6">
      <c r="A8" s="11" t="s">
        <v>1489</v>
      </c>
      <c r="B8" s="11"/>
      <c r="C8" s="12"/>
      <c r="D8" s="12"/>
      <c r="E8" s="12"/>
      <c r="F8" s="13"/>
    </row>
    <row r="9" s="1" customFormat="1" ht="34" customHeight="1" spans="1:6">
      <c r="A9" s="11" t="s">
        <v>1490</v>
      </c>
      <c r="B9" s="11"/>
      <c r="C9" s="12"/>
      <c r="D9" s="12"/>
      <c r="E9" s="12"/>
      <c r="F9" s="13"/>
    </row>
    <row r="10" s="1" customFormat="1" ht="34" customHeight="1" spans="1:6">
      <c r="A10" s="11" t="s">
        <v>1491</v>
      </c>
      <c r="B10" s="11"/>
      <c r="C10" s="12"/>
      <c r="D10" s="12"/>
      <c r="E10" s="12"/>
      <c r="F10" s="13"/>
    </row>
    <row r="11" s="1" customFormat="1" ht="34" customHeight="1" spans="1:6">
      <c r="A11" s="11" t="s">
        <v>1492</v>
      </c>
      <c r="B11" s="11"/>
      <c r="C11" s="12"/>
      <c r="D11" s="12"/>
      <c r="E11" s="12"/>
      <c r="F11" s="13"/>
    </row>
    <row r="12" s="1" customFormat="1" ht="34" customHeight="1" spans="1:6">
      <c r="A12" s="11" t="s">
        <v>1493</v>
      </c>
      <c r="B12" s="11"/>
      <c r="C12" s="12"/>
      <c r="D12" s="12"/>
      <c r="E12" s="12"/>
      <c r="F12" s="13"/>
    </row>
    <row r="13" s="1" customFormat="1" ht="34" customHeight="1" spans="1:6">
      <c r="A13" s="11" t="s">
        <v>1494</v>
      </c>
      <c r="B13" s="11"/>
      <c r="C13" s="12"/>
      <c r="D13" s="12"/>
      <c r="E13" s="12"/>
      <c r="F13" s="13"/>
    </row>
    <row r="14" s="1" customFormat="1" ht="34" customHeight="1" spans="1:6">
      <c r="A14" s="11" t="s">
        <v>1495</v>
      </c>
      <c r="B14" s="11"/>
      <c r="C14" s="12"/>
      <c r="D14" s="12"/>
      <c r="E14" s="12"/>
      <c r="F14" s="13"/>
    </row>
    <row r="15" s="1" customFormat="1" ht="34" customHeight="1" spans="1:6">
      <c r="A15" s="11" t="s">
        <v>1496</v>
      </c>
      <c r="B15" s="11"/>
      <c r="C15" s="12"/>
      <c r="D15" s="12"/>
      <c r="E15" s="12"/>
      <c r="F15" s="13"/>
    </row>
    <row r="16" s="1" customFormat="1" ht="34" customHeight="1" spans="1:6">
      <c r="A16" s="11" t="s">
        <v>1497</v>
      </c>
      <c r="B16" s="11"/>
      <c r="C16" s="12"/>
      <c r="D16" s="12"/>
      <c r="E16" s="12"/>
      <c r="F16" s="13"/>
    </row>
    <row r="17" s="1" customFormat="1" ht="34" customHeight="1" spans="1:6">
      <c r="A17" s="11" t="s">
        <v>1498</v>
      </c>
      <c r="B17" s="11"/>
      <c r="C17" s="9"/>
      <c r="D17" s="9"/>
      <c r="E17" s="9"/>
      <c r="F17" s="9"/>
    </row>
    <row r="18" s="1" customFormat="1" ht="34" customHeight="1" spans="1:6">
      <c r="A18" s="14" t="s">
        <v>1499</v>
      </c>
      <c r="B18" s="14"/>
      <c r="C18" s="9"/>
      <c r="D18" s="15"/>
      <c r="E18" s="15"/>
      <c r="F18" s="16"/>
    </row>
    <row r="19" s="1" customFormat="1" ht="34" customHeight="1" spans="1:6">
      <c r="A19" s="11" t="s">
        <v>1500</v>
      </c>
      <c r="B19" s="11"/>
      <c r="C19" s="9">
        <v>13</v>
      </c>
      <c r="D19" s="9">
        <f>F19-C19</f>
        <v>760</v>
      </c>
      <c r="E19" s="9"/>
      <c r="F19" s="9">
        <v>773</v>
      </c>
    </row>
    <row r="20" s="1" customFormat="1" ht="34" customHeight="1" spans="1:6">
      <c r="A20" s="14" t="s">
        <v>1501</v>
      </c>
      <c r="B20" s="14"/>
      <c r="C20" s="9">
        <v>3262</v>
      </c>
      <c r="D20" s="9">
        <v>773</v>
      </c>
      <c r="E20" s="10"/>
      <c r="F20" s="9">
        <v>4035</v>
      </c>
    </row>
    <row r="21" s="1" customFormat="1" ht="34" customHeight="1" spans="1:6">
      <c r="A21" s="11" t="s">
        <v>1502</v>
      </c>
      <c r="B21" s="11"/>
      <c r="C21" s="17"/>
      <c r="D21" s="12"/>
      <c r="E21" s="12"/>
      <c r="F21" s="13"/>
    </row>
    <row r="22" s="1" customFormat="1" ht="34" customHeight="1" spans="1:6">
      <c r="A22" s="14" t="s">
        <v>1503</v>
      </c>
      <c r="B22" s="14"/>
      <c r="C22" s="18"/>
      <c r="D22" s="12"/>
      <c r="E22" s="12"/>
      <c r="F22" s="13"/>
    </row>
    <row r="23" s="1" customFormat="1" ht="34" customHeight="1" spans="1:6">
      <c r="A23" s="11" t="s">
        <v>1504</v>
      </c>
      <c r="B23" s="11"/>
      <c r="C23" s="17"/>
      <c r="D23" s="12"/>
      <c r="E23" s="12"/>
      <c r="F23" s="13"/>
    </row>
    <row r="24" s="1" customFormat="1" ht="34" customHeight="1" spans="1:6">
      <c r="A24" s="14" t="s">
        <v>1505</v>
      </c>
      <c r="B24" s="14"/>
      <c r="C24" s="19"/>
      <c r="D24" s="20"/>
      <c r="E24" s="20"/>
      <c r="F24" s="13"/>
    </row>
    <row r="25" s="1" customFormat="1" spans="1:5">
      <c r="A25" s="21"/>
      <c r="B25" s="21"/>
      <c r="C25" s="21"/>
      <c r="D25" s="21"/>
      <c r="E25" s="21"/>
    </row>
  </sheetData>
  <mergeCells count="24">
    <mergeCell ref="A1:D1"/>
    <mergeCell ref="A2:F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s>
  <pageMargins left="0.75" right="0.75" top="1" bottom="1" header="0.5" footer="0.5"/>
  <pageSetup paperSize="9" scale="8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2025年一般公共预算收支调整表 </vt:lpstr>
      <vt:lpstr>2025年一般公共预算支出明细表</vt:lpstr>
      <vt:lpstr>2025年政府性基金预算收支调整表 </vt:lpstr>
      <vt:lpstr>2025年国有资本经营预算收支调整表</vt:lpstr>
      <vt:lpstr>2025年国有资本经营预算收入调整表</vt:lpstr>
      <vt:lpstr>2025年国有资本经营预算支出调整表</vt:lpstr>
      <vt:lpstr>2025年社保基金收入预算调整表</vt:lpstr>
      <vt:lpstr>2025年社保基金支出预算调整表</vt:lpstr>
      <vt:lpstr>2025年社保基金结余预算调整表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叶婵</dc:creator>
  <cp:lastModifiedBy>谢芳</cp:lastModifiedBy>
  <dcterms:created xsi:type="dcterms:W3CDTF">2025-01-02T01:12:00Z</dcterms:created>
  <dcterms:modified xsi:type="dcterms:W3CDTF">2025-08-20T06:48:07Z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KSOReadingLayout">
    <vt:bool>true</vt:bool>
  </property>
</Properties>
</file>