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90" tabRatio="628" firstSheet="1" activeTab="5"/>
  </bookViews>
  <sheets>
    <sheet name="2025年（清算2024年度）农客城市交通发展奖励金分配汇总表" sheetId="12" r:id="rId1"/>
    <sheet name="新能源公交车资金" sheetId="4" r:id="rId2"/>
    <sheet name="新能源出租车资金" sheetId="8" r:id="rId3"/>
    <sheet name="出租车分配资金（费改税）" sheetId="9" r:id="rId4"/>
    <sheet name="农村道路客运费改税资金" sheetId="10" r:id="rId5"/>
    <sheet name="农村道路客运涨价补贴资金" sheetId="11" r:id="rId6"/>
  </sheets>
  <definedNames>
    <definedName name="_xlnm.Print_Area" localSheetId="0">'2025年（清算2024年度）农客城市交通发展奖励金分配汇总表'!$A$1:$D$10</definedName>
  </definedNames>
  <calcPr calcId="144525"/>
</workbook>
</file>

<file path=xl/sharedStrings.xml><?xml version="1.0" encoding="utf-8"?>
<sst xmlns="http://schemas.openxmlformats.org/spreadsheetml/2006/main" count="80" uniqueCount="51">
  <si>
    <t>连州市中央财政2025年（清算2024年度）农村道路客运补贴、城市交通发展奖励金分配汇总表</t>
  </si>
  <si>
    <t>制表单位：连州市交通运输局</t>
  </si>
  <si>
    <t>日期：2026年1月14日</t>
  </si>
  <si>
    <t>经营企业名称</t>
  </si>
  <si>
    <t>资金名称</t>
  </si>
  <si>
    <t>补贴金额（万元）</t>
  </si>
  <si>
    <t>小计（万元）</t>
  </si>
  <si>
    <t>清远市粤运汽车运输有限公司连州分公司</t>
  </si>
  <si>
    <t>支持城市交通领域新能源汽车运营部分资金（用于新能源公交车运营资金）</t>
  </si>
  <si>
    <t>农村道路客运费改税资金</t>
  </si>
  <si>
    <t>农村道路客运涨价补贴资金</t>
  </si>
  <si>
    <t>连州市宏达汽车运输有限公司</t>
  </si>
  <si>
    <t>连州市松利小汽车出租有限公司</t>
  </si>
  <si>
    <t>城市交通发展奖励资金（新能源出租车部分）</t>
  </si>
  <si>
    <t>城市交通发展奖励资金（出租车费改税部分）</t>
  </si>
  <si>
    <t>合计（万元）</t>
  </si>
  <si>
    <t>支持城市交通领域新能源汽车运营部分资金（用于新能源公交车运营资金）分配方案</t>
  </si>
  <si>
    <t>符合补贴条件的新能源公交车辆数(辆)</t>
  </si>
  <si>
    <t>企业新能源公交车总标台系数</t>
  </si>
  <si>
    <t>各企业标台系数占比</t>
  </si>
  <si>
    <t>支持城市交通领域新能源汽车运营部分资金（用于新能源公交车运营资金）总额
(万元)</t>
  </si>
  <si>
    <t>各企业
分配资金
（万元）</t>
  </si>
  <si>
    <t>合计</t>
  </si>
  <si>
    <t>备注：
1.企业分配资金总额=全市分配资金总额*企业车辆总标台系数/全市车辆总标台系数。
2.标台系数：车辆长度＜5米，标台系数为0.5标台；5米≤车辆长度＜7米，标台系数为0.7标台；7米≤车辆长度＜10米，标台系数为1标台；10米≤车辆长度＜13米车，标台系数为1.3标台；13米≤车辆长度＜16米，标台系数为1.7标台；16米≤车辆长度＜18米，标台系数为2.0标台；车辆长度≥18米车型折算为2.5标台。
3.连州市2024年度162台新能源公交车的车长均在7米至10米之间，故所有新能源公交车的标台系数均为1。
4.辖区内通过审核的2024年度有新能源公交车的企业2家，其中清远市粤运汽车运输有限公司连州分公司54辆，连州市宏达汽车运输有限公司108辆。</t>
  </si>
  <si>
    <t>城市交通发展奖励资金（新能源出租车部分）分配方案</t>
  </si>
  <si>
    <t>符合补贴条件的新能源出租车辆数(辆)</t>
  </si>
  <si>
    <t>企业新能源出租车总服务质量系数（总里程系数）</t>
  </si>
  <si>
    <t>全市新能源出租车总服务质量系数（总里程系数）</t>
  </si>
  <si>
    <t>城市交通发展奖励资金(新能源出租车部分）总额
(万元)</t>
  </si>
  <si>
    <t>备注：
1.企业分配资金总额=全市分配资金总额*企业车辆里程总系数/全市车辆总里程系数。                    
2.车辆里程系数：3000公里以内的车辆里程系数为0；3000-15000公里以内的车辆里程系数0.5；15000-30000公里以内的车辆里程系数为0.75；30000公里以上车辆里程系数为1。
3.连州市2024年度符合补贴条件的16台新能源出租车，其中1辆运营里程在15000-30000公里以内，里程系数为0.75，15辆运营里程30000公里以上，里程系数均为1，合计里程系数为15.75。
4.辖区内通过审核的2024年度新能源出租车企业只有“连州市松利小汽车出租有限公司”一家。</t>
  </si>
  <si>
    <t>城市交通发展奖励资金（出租车费改税部分）分配方案</t>
  </si>
  <si>
    <t>符合补贴条件的出租车辆数(辆)</t>
  </si>
  <si>
    <t>全市车辆总服务质量系数（车辆里程系数*车辆调节系数之和）</t>
  </si>
  <si>
    <t>出租车分配资金（费改税）总额（万元）</t>
  </si>
  <si>
    <t>各经营企业
分配资金
（万元）</t>
  </si>
  <si>
    <t>新能源车辆</t>
  </si>
  <si>
    <t>燃油车辆</t>
  </si>
  <si>
    <t>/</t>
  </si>
  <si>
    <t>备注：
1.企业分配资金总额=全市分配资金总额*（企业车辆总里程系数*企业车型总调节系数）/（全市车辆总里程系数*全市车型总调节系数）。                      
2.车辆里程系数：3000公里（含）以内的车辆里程系数为0；3000-15000公里以内的车辆里程系数0.5；15000-30000公里以内的车辆里程系数为0.75；30000公里以上车辆里程系数为1。
3.车型调节系数：新能源出租车型为0.6，燃油出租车车型为0.4。
4.连州市2024年度有新能源出租车16辆，均符合补贴条件，其中1辆运营里程在15000-30000公里以内，里程系数为0.75，15辆运营里程30000公里以上，里程系数均为1，合计里程系数15.75；燃油出租车5辆，其中1辆里程不足3000公里，里程系数为0，不符合补贴条件，1辆里程在3000-15000公里以内，里程系数为0.5，其余3辆里程在15000-30000公里以内，里程系数均为0.75，符合补贴条件的有4辆，合计里程系数2.75；全市车辆总服务质量系数=新能源出租车里程系数*新能源出租车车型系数+燃油出租车里程系数*燃油出租车车型系数=15.75*0.6+2.75*0.4=10.55。
5.辖区内通过审核的2024年度出租车企业只有“连州市松利小汽车出租有限公司”一家。</t>
  </si>
  <si>
    <t>农村道路客运费改税资金分配方案</t>
  </si>
  <si>
    <t>符合补贴条件的农客车辆数(辆)</t>
  </si>
  <si>
    <t>新能源农村客运车(辆)</t>
  </si>
  <si>
    <t>燃油农村客运车(辆)</t>
  </si>
  <si>
    <t>企业车辆服务质量总系数</t>
  </si>
  <si>
    <t>企业车辆服务质量总系数占比</t>
  </si>
  <si>
    <t>农村道路客运费改税资金
(万元)</t>
  </si>
  <si>
    <t>备注：
1.企业分配资金总额=全市分配资金总额*企业车辆服务质量总系数/全市车辆服务质量总系数。
2.车辆服务质量系数=营运里程*车型系数。
3.燃油农村客运车型系数为1，新能源农村客运车型系数为1.5。
3.连州市2024年度农村道路客运车辆电子围栏内年度里程数均高于车辆年度总里程数80％，符合补贴条件。
4.辖区内通过审核的2024年度农村道路客运企业只有“清远市粤运汽车运输有限公司连州分公司”一家。</t>
  </si>
  <si>
    <t>农村道路客运涨价补贴资金分配方案</t>
  </si>
  <si>
    <t>镇通村折算线路数</t>
  </si>
  <si>
    <t>农村道路客运涨价补贴资金
(万元)</t>
  </si>
  <si>
    <t>备注：
1.企业分配资金总额=全市分配资金总额*企业镇通村折算线路数/全市镇通村折算线路总数。
2.镇通村折算线路数：对非区域经营的原镇通村线路按镇通村线路折算为1，对非区域经营的新增或年度内调整的镇通村线路按具体产生运营月份除以12折算，即每年12个月都运行的折算为1，不足1个月部分，以实际运行天数除以当月总天数（30/31）折算；对区域经营的镇通村线路，按具体产生镇通村子线路每年运营天数除以365折算，即每年365天都运行的子线路折算为1，依次类推。同时，该镇通村线路的所有农村道路客运车辆电子围栏内年度里程数低于车辆年度总里程数80%的，镇通村系数折算为0。
3.辖区内通过审核的2024年度镇通村农村道路客运企业只有“清远市粤运汽车运输有限公司连州分公司”一家。</t>
  </si>
</sst>
</file>

<file path=xl/styles.xml><?xml version="1.0" encoding="utf-8"?>
<styleSheet xmlns="http://schemas.openxmlformats.org/spreadsheetml/2006/main">
  <numFmts count="13">
    <numFmt numFmtId="176" formatCode="#,##0.0000_);[Red]\(#,##0.0000\)"/>
    <numFmt numFmtId="43" formatCode="_ * #,##0.00_ ;_ * \-#,##0.00_ ;_ * &quot;-&quot;??_ ;_ @_ "/>
    <numFmt numFmtId="177" formatCode="0.000_ "/>
    <numFmt numFmtId="178" formatCode="0.00_);[Red]\(0.00\)"/>
    <numFmt numFmtId="179" formatCode="#,##0_);[Red]\(#,##0\)"/>
    <numFmt numFmtId="180" formatCode="#,##0.000_);[Red]\(#,##0.000\)"/>
    <numFmt numFmtId="181" formatCode="0.00_ "/>
    <numFmt numFmtId="41" formatCode="_ * #,##0_ ;_ * \-#,##0_ ;_ * &quot;-&quot;_ ;_ @_ "/>
    <numFmt numFmtId="182" formatCode="0.0000_ "/>
    <numFmt numFmtId="44" formatCode="_ &quot;￥&quot;* #,##0.00_ ;_ &quot;￥&quot;* \-#,##0.00_ ;_ &quot;￥&quot;* &quot;-&quot;??_ ;_ @_ "/>
    <numFmt numFmtId="42" formatCode="_ &quot;￥&quot;* #,##0_ ;_ &quot;￥&quot;* \-#,##0_ ;_ &quot;￥&quot;* &quot;-&quot;_ ;_ @_ "/>
    <numFmt numFmtId="183" formatCode="#,##0.00_);[Red]\(#,##0.00\)"/>
    <numFmt numFmtId="184" formatCode="0_ "/>
  </numFmts>
  <fonts count="33">
    <font>
      <sz val="11"/>
      <color theme="1"/>
      <name val="宋体"/>
      <charset val="134"/>
      <scheme val="minor"/>
    </font>
    <font>
      <sz val="16"/>
      <name val="宋体"/>
      <charset val="134"/>
    </font>
    <font>
      <sz val="12"/>
      <name val="宋体"/>
      <charset val="134"/>
    </font>
    <font>
      <sz val="10"/>
      <name val="宋体"/>
      <charset val="134"/>
    </font>
    <font>
      <b/>
      <sz val="18"/>
      <name val="宋体"/>
      <charset val="134"/>
    </font>
    <font>
      <b/>
      <sz val="10"/>
      <name val="宋体"/>
      <charset val="134"/>
      <scheme val="minor"/>
    </font>
    <font>
      <sz val="11"/>
      <name val="宋体"/>
      <charset val="134"/>
      <scheme val="minor"/>
    </font>
    <font>
      <sz val="10"/>
      <name val="宋体"/>
      <charset val="134"/>
      <scheme val="minor"/>
    </font>
    <font>
      <b/>
      <sz val="10"/>
      <name val="宋体"/>
      <charset val="134"/>
    </font>
    <font>
      <sz val="11"/>
      <color indexed="8"/>
      <name val="宋体"/>
      <charset val="134"/>
    </font>
    <font>
      <sz val="12"/>
      <color rgb="FFFF0000"/>
      <name val="宋体"/>
      <charset val="134"/>
    </font>
    <font>
      <b/>
      <sz val="12"/>
      <name val="宋体"/>
      <charset val="134"/>
      <scheme val="minor"/>
    </font>
    <font>
      <b/>
      <sz val="12"/>
      <name val="宋体"/>
      <charset val="134"/>
    </font>
    <font>
      <sz val="12"/>
      <name val="宋体"/>
      <charset val="134"/>
      <scheme val="minor"/>
    </font>
    <font>
      <sz val="11"/>
      <color theme="1"/>
      <name val="宋体"/>
      <charset val="0"/>
      <scheme val="minor"/>
    </font>
    <font>
      <sz val="11"/>
      <color theme="0"/>
      <name val="宋体"/>
      <charset val="0"/>
      <scheme val="minor"/>
    </font>
    <font>
      <b/>
      <sz val="11"/>
      <color theme="1"/>
      <name val="宋体"/>
      <charset val="0"/>
      <scheme val="minor"/>
    </font>
    <font>
      <sz val="11"/>
      <color rgb="FF9C6500"/>
      <name val="宋体"/>
      <charset val="0"/>
      <scheme val="minor"/>
    </font>
    <font>
      <sz val="11"/>
      <color rgb="FFFA7D00"/>
      <name val="宋体"/>
      <charset val="0"/>
      <scheme val="minor"/>
    </font>
    <font>
      <b/>
      <sz val="11"/>
      <color theme="3"/>
      <name val="宋体"/>
      <charset val="134"/>
      <scheme val="minor"/>
    </font>
    <font>
      <sz val="11"/>
      <color rgb="FF006100"/>
      <name val="宋体"/>
      <charset val="0"/>
      <scheme val="minor"/>
    </font>
    <font>
      <sz val="11"/>
      <color rgb="FFFF0000"/>
      <name val="宋体"/>
      <charset val="0"/>
      <scheme val="minor"/>
    </font>
    <font>
      <b/>
      <sz val="13"/>
      <color theme="3"/>
      <name val="宋体"/>
      <charset val="134"/>
      <scheme val="minor"/>
    </font>
    <font>
      <b/>
      <sz val="11"/>
      <color rgb="FFFFFFFF"/>
      <name val="宋体"/>
      <charset val="0"/>
      <scheme val="minor"/>
    </font>
    <font>
      <sz val="11"/>
      <color rgb="FF9C0006"/>
      <name val="宋体"/>
      <charset val="0"/>
      <scheme val="minor"/>
    </font>
    <font>
      <b/>
      <sz val="18"/>
      <color theme="3"/>
      <name val="宋体"/>
      <charset val="134"/>
      <scheme val="minor"/>
    </font>
    <font>
      <u/>
      <sz val="11"/>
      <color rgb="FF800080"/>
      <name val="宋体"/>
      <charset val="0"/>
      <scheme val="minor"/>
    </font>
    <font>
      <b/>
      <sz val="15"/>
      <color theme="3"/>
      <name val="宋体"/>
      <charset val="134"/>
      <scheme val="minor"/>
    </font>
    <font>
      <b/>
      <sz val="11"/>
      <color rgb="FF3F3F3F"/>
      <name val="宋体"/>
      <charset val="0"/>
      <scheme val="minor"/>
    </font>
    <font>
      <u/>
      <sz val="11"/>
      <color rgb="FF0000FF"/>
      <name val="宋体"/>
      <charset val="0"/>
      <scheme val="minor"/>
    </font>
    <font>
      <sz val="11"/>
      <color rgb="FF3F3F76"/>
      <name val="宋体"/>
      <charset val="0"/>
      <scheme val="minor"/>
    </font>
    <font>
      <i/>
      <sz val="11"/>
      <color rgb="FF7F7F7F"/>
      <name val="宋体"/>
      <charset val="0"/>
      <scheme val="minor"/>
    </font>
    <font>
      <b/>
      <sz val="11"/>
      <color rgb="FFFA7D00"/>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theme="5"/>
        <bgColor indexed="64"/>
      </patternFill>
    </fill>
    <fill>
      <patternFill patternType="solid">
        <fgColor rgb="FFFFEB9C"/>
        <bgColor indexed="64"/>
      </patternFill>
    </fill>
    <fill>
      <patternFill patternType="solid">
        <fgColor theme="8"/>
        <bgColor indexed="64"/>
      </patternFill>
    </fill>
    <fill>
      <patternFill patternType="solid">
        <fgColor theme="4" tint="0.799981688894314"/>
        <bgColor indexed="64"/>
      </patternFill>
    </fill>
    <fill>
      <patternFill patternType="solid">
        <fgColor rgb="FFC6EFCE"/>
        <bgColor indexed="64"/>
      </patternFill>
    </fill>
    <fill>
      <patternFill patternType="solid">
        <fgColor theme="7" tint="0.399975585192419"/>
        <bgColor indexed="64"/>
      </patternFill>
    </fill>
    <fill>
      <patternFill patternType="solid">
        <fgColor theme="4"/>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7"/>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9"/>
        <bgColor indexed="64"/>
      </patternFill>
    </fill>
    <fill>
      <patternFill patternType="solid">
        <fgColor rgb="FFFFC7CE"/>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rgb="FFF2F2F2"/>
        <bgColor indexed="64"/>
      </patternFill>
    </fill>
    <fill>
      <patternFill patternType="solid">
        <fgColor rgb="FFFFCC99"/>
        <bgColor indexed="64"/>
      </patternFill>
    </fill>
    <fill>
      <patternFill patternType="solid">
        <fgColor theme="6" tint="0.799981688894314"/>
        <bgColor indexed="64"/>
      </patternFill>
    </fill>
    <fill>
      <patternFill patternType="solid">
        <fgColor theme="6"/>
        <bgColor indexed="64"/>
      </patternFill>
    </fill>
    <fill>
      <patternFill patternType="solid">
        <fgColor theme="7" tint="0.799981688894314"/>
        <bgColor indexed="64"/>
      </patternFill>
    </fill>
    <fill>
      <patternFill patternType="solid">
        <fgColor theme="6"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15" fillId="22" borderId="0" applyNumberFormat="0" applyBorder="0" applyAlignment="0" applyProtection="0">
      <alignment vertical="center"/>
    </xf>
    <xf numFmtId="0" fontId="14" fillId="13" borderId="0" applyNumberFormat="0" applyBorder="0" applyAlignment="0" applyProtection="0">
      <alignment vertical="center"/>
    </xf>
    <xf numFmtId="0" fontId="14" fillId="31" borderId="0" applyNumberFormat="0" applyBorder="0" applyAlignment="0" applyProtection="0">
      <alignment vertical="center"/>
    </xf>
    <xf numFmtId="0" fontId="15" fillId="16" borderId="0" applyNumberFormat="0" applyBorder="0" applyAlignment="0" applyProtection="0">
      <alignment vertical="center"/>
    </xf>
    <xf numFmtId="0" fontId="15" fillId="24" borderId="0" applyNumberFormat="0" applyBorder="0" applyAlignment="0" applyProtection="0">
      <alignment vertical="center"/>
    </xf>
    <xf numFmtId="0" fontId="14" fillId="14" borderId="0" applyNumberFormat="0" applyBorder="0" applyAlignment="0" applyProtection="0">
      <alignment vertical="center"/>
    </xf>
    <xf numFmtId="0" fontId="15" fillId="30" borderId="0" applyNumberFormat="0" applyBorder="0" applyAlignment="0" applyProtection="0">
      <alignment vertical="center"/>
    </xf>
    <xf numFmtId="0" fontId="15" fillId="12" borderId="0" applyNumberFormat="0" applyBorder="0" applyAlignment="0" applyProtection="0">
      <alignment vertical="center"/>
    </xf>
    <xf numFmtId="0" fontId="15" fillId="11" borderId="0" applyNumberFormat="0" applyBorder="0" applyAlignment="0" applyProtection="0">
      <alignment vertical="center"/>
    </xf>
    <xf numFmtId="0" fontId="14" fillId="15" borderId="0" applyNumberFormat="0" applyBorder="0" applyAlignment="0" applyProtection="0">
      <alignment vertical="center"/>
    </xf>
    <xf numFmtId="0" fontId="14" fillId="17" borderId="0" applyNumberFormat="0" applyBorder="0" applyAlignment="0" applyProtection="0">
      <alignment vertical="center"/>
    </xf>
    <xf numFmtId="0" fontId="14" fillId="21"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3" fillId="19" borderId="12" applyNumberFormat="0" applyAlignment="0" applyProtection="0">
      <alignment vertical="center"/>
    </xf>
    <xf numFmtId="0" fontId="27" fillId="0" borderId="11" applyNumberFormat="0" applyFill="0" applyAlignment="0" applyProtection="0">
      <alignment vertical="center"/>
    </xf>
    <xf numFmtId="0" fontId="30" fillId="28" borderId="15" applyNumberFormat="0" applyAlignment="0" applyProtection="0">
      <alignment vertical="center"/>
    </xf>
    <xf numFmtId="0" fontId="29" fillId="0" borderId="0" applyNumberFormat="0" applyFill="0" applyBorder="0" applyAlignment="0" applyProtection="0">
      <alignment vertical="center"/>
    </xf>
    <xf numFmtId="0" fontId="28" fillId="27" borderId="14" applyNumberFormat="0" applyAlignment="0" applyProtection="0">
      <alignment vertical="center"/>
    </xf>
    <xf numFmtId="0" fontId="14" fillId="26" borderId="0" applyNumberFormat="0" applyBorder="0" applyAlignment="0" applyProtection="0">
      <alignment vertical="center"/>
    </xf>
    <xf numFmtId="0" fontId="14" fillId="29" borderId="0" applyNumberFormat="0" applyBorder="0" applyAlignment="0" applyProtection="0">
      <alignment vertical="center"/>
    </xf>
    <xf numFmtId="42" fontId="0" fillId="0" borderId="0" applyFont="0" applyFill="0" applyBorder="0" applyAlignment="0" applyProtection="0">
      <alignment vertical="center"/>
    </xf>
    <xf numFmtId="0" fontId="19" fillId="0" borderId="13" applyNumberFormat="0" applyFill="0" applyAlignment="0" applyProtection="0">
      <alignment vertical="center"/>
    </xf>
    <xf numFmtId="0" fontId="31" fillId="0" borderId="0" applyNumberFormat="0" applyFill="0" applyBorder="0" applyAlignment="0" applyProtection="0">
      <alignment vertical="center"/>
    </xf>
    <xf numFmtId="0" fontId="32" fillId="27" borderId="15" applyNumberFormat="0" applyAlignment="0" applyProtection="0">
      <alignment vertical="center"/>
    </xf>
    <xf numFmtId="0" fontId="15" fillId="20" borderId="0" applyNumberFormat="0" applyBorder="0" applyAlignment="0" applyProtection="0">
      <alignment vertical="center"/>
    </xf>
    <xf numFmtId="41" fontId="0" fillId="0" borderId="0" applyFont="0" applyFill="0" applyBorder="0" applyAlignment="0" applyProtection="0">
      <alignment vertical="center"/>
    </xf>
    <xf numFmtId="0" fontId="15" fillId="32" borderId="0" applyNumberFormat="0" applyBorder="0" applyAlignment="0" applyProtection="0">
      <alignment vertical="center"/>
    </xf>
    <xf numFmtId="0" fontId="0" fillId="10" borderId="10" applyNumberFormat="0" applyFont="0" applyAlignment="0" applyProtection="0">
      <alignment vertical="center"/>
    </xf>
    <xf numFmtId="0" fontId="20" fillId="7"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22" fillId="0" borderId="11" applyNumberFormat="0" applyFill="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9" applyNumberFormat="0" applyFill="0" applyAlignment="0" applyProtection="0">
      <alignment vertical="center"/>
    </xf>
    <xf numFmtId="0" fontId="14" fillId="18" borderId="0" applyNumberFormat="0" applyBorder="0" applyAlignment="0" applyProtection="0">
      <alignment vertical="center"/>
    </xf>
    <xf numFmtId="0" fontId="14" fillId="6" borderId="0" applyNumberFormat="0" applyBorder="0" applyAlignment="0" applyProtection="0">
      <alignment vertical="center"/>
    </xf>
    <xf numFmtId="0" fontId="15" fillId="5" borderId="0" applyNumberFormat="0" applyBorder="0" applyAlignment="0" applyProtection="0">
      <alignment vertical="center"/>
    </xf>
    <xf numFmtId="0" fontId="16" fillId="0" borderId="8" applyNumberFormat="0" applyFill="0" applyAlignment="0" applyProtection="0">
      <alignment vertical="center"/>
    </xf>
    <xf numFmtId="0" fontId="15" fillId="3" borderId="0" applyNumberFormat="0" applyBorder="0" applyAlignment="0" applyProtection="0">
      <alignment vertical="center"/>
    </xf>
    <xf numFmtId="0" fontId="24" fillId="23" borderId="0" applyNumberFormat="0" applyBorder="0" applyAlignment="0" applyProtection="0">
      <alignment vertical="center"/>
    </xf>
    <xf numFmtId="0" fontId="14" fillId="2" borderId="0" applyNumberFormat="0" applyBorder="0" applyAlignment="0" applyProtection="0">
      <alignment vertical="center"/>
    </xf>
    <xf numFmtId="0" fontId="21" fillId="0" borderId="0" applyNumberFormat="0" applyFill="0" applyBorder="0" applyAlignment="0" applyProtection="0">
      <alignment vertical="center"/>
    </xf>
    <xf numFmtId="0" fontId="17" fillId="4" borderId="0" applyNumberFormat="0" applyBorder="0" applyAlignment="0" applyProtection="0">
      <alignment vertical="center"/>
    </xf>
    <xf numFmtId="0" fontId="15" fillId="9" borderId="0" applyNumberFormat="0" applyBorder="0" applyAlignment="0" applyProtection="0">
      <alignment vertical="center"/>
    </xf>
    <xf numFmtId="0" fontId="15" fillId="8" borderId="0" applyNumberFormat="0" applyBorder="0" applyAlignment="0" applyProtection="0">
      <alignment vertical="center"/>
    </xf>
    <xf numFmtId="0" fontId="14" fillId="25" borderId="0" applyNumberFormat="0" applyBorder="0" applyAlignment="0" applyProtection="0">
      <alignment vertical="center"/>
    </xf>
  </cellStyleXfs>
  <cellXfs count="65">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xf numFmtId="0" fontId="0" fillId="0" borderId="0" xfId="0" applyFill="1" applyAlignment="1">
      <alignment vertical="center"/>
    </xf>
    <xf numFmtId="0" fontId="4" fillId="0" borderId="1" xfId="0" applyFont="1" applyFill="1" applyBorder="1" applyAlignment="1">
      <alignment horizontal="center" vertical="center" wrapText="1"/>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178" fontId="2" fillId="0" borderId="1" xfId="0" applyNumberFormat="1" applyFont="1" applyFill="1" applyBorder="1" applyAlignment="1">
      <alignment horizontal="right" vertical="center"/>
    </xf>
    <xf numFmtId="0" fontId="5" fillId="0" borderId="1" xfId="0" applyFont="1" applyFill="1" applyBorder="1" applyAlignment="1">
      <alignment horizontal="center" vertical="center" wrapText="1"/>
    </xf>
    <xf numFmtId="0" fontId="5" fillId="0" borderId="1" xfId="0" applyFont="1" applyFill="1" applyBorder="1" applyAlignment="1" applyProtection="1">
      <alignment horizontal="center" vertical="center" wrapText="1"/>
      <protection locked="0"/>
    </xf>
    <xf numFmtId="183"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0" fontId="6" fillId="0" borderId="1" xfId="0" applyNumberFormat="1" applyFont="1" applyFill="1" applyBorder="1" applyAlignment="1">
      <alignment horizontal="center" vertical="center"/>
    </xf>
    <xf numFmtId="0" fontId="7" fillId="0" borderId="1" xfId="0" applyFont="1" applyFill="1" applyBorder="1" applyAlignment="1">
      <alignment horizontal="left" vertical="center" wrapText="1"/>
    </xf>
    <xf numFmtId="0" fontId="4" fillId="0" borderId="0" xfId="0" applyFont="1" applyFill="1" applyBorder="1" applyAlignment="1">
      <alignment vertical="center" wrapText="1"/>
    </xf>
    <xf numFmtId="0" fontId="8" fillId="0" borderId="0" xfId="0" applyFont="1" applyFill="1" applyBorder="1" applyAlignment="1">
      <alignment horizontal="center" vertical="center"/>
    </xf>
    <xf numFmtId="183" fontId="5" fillId="0" borderId="0" xfId="0" applyNumberFormat="1" applyFont="1" applyFill="1" applyBorder="1" applyAlignment="1">
      <alignment horizontal="center" vertical="center" wrapText="1"/>
    </xf>
    <xf numFmtId="0" fontId="5" fillId="0" borderId="0" xfId="0" applyFont="1" applyFill="1" applyBorder="1" applyAlignment="1">
      <alignment vertical="center" wrapText="1"/>
    </xf>
    <xf numFmtId="182" fontId="2" fillId="0" borderId="0" xfId="0" applyNumberFormat="1" applyFont="1" applyFill="1" applyBorder="1" applyAlignment="1">
      <alignment horizontal="center" vertical="center"/>
    </xf>
    <xf numFmtId="0" fontId="7" fillId="0" borderId="0" xfId="0" applyFont="1" applyFill="1" applyBorder="1" applyAlignment="1">
      <alignment horizontal="center" vertical="center" wrapText="1"/>
    </xf>
    <xf numFmtId="182" fontId="7" fillId="0" borderId="0" xfId="0" applyNumberFormat="1" applyFont="1" applyFill="1" applyBorder="1" applyAlignment="1">
      <alignment horizontal="center" vertical="center"/>
    </xf>
    <xf numFmtId="179" fontId="7" fillId="0" borderId="0" xfId="0" applyNumberFormat="1" applyFont="1" applyFill="1" applyBorder="1" applyAlignment="1">
      <alignment horizontal="center" vertical="center" wrapText="1"/>
    </xf>
    <xf numFmtId="180" fontId="7" fillId="0" borderId="0" xfId="0" applyNumberFormat="1" applyFont="1" applyFill="1" applyBorder="1" applyAlignment="1">
      <alignment horizontal="center" vertical="center" wrapText="1"/>
    </xf>
    <xf numFmtId="181" fontId="2" fillId="0" borderId="0" xfId="0" applyNumberFormat="1" applyFont="1" applyFill="1" applyBorder="1" applyAlignment="1">
      <alignment horizontal="center"/>
    </xf>
    <xf numFmtId="0" fontId="5" fillId="0" borderId="2" xfId="0" applyFont="1" applyFill="1" applyBorder="1" applyAlignment="1" applyProtection="1">
      <alignment horizontal="center" vertical="center" wrapText="1"/>
      <protection locked="0"/>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pplyProtection="1">
      <alignment horizontal="center" vertical="center" wrapText="1"/>
      <protection locked="0"/>
    </xf>
    <xf numFmtId="184" fontId="6" fillId="0" borderId="1" xfId="0" applyNumberFormat="1" applyFont="1" applyFill="1" applyBorder="1" applyAlignment="1" applyProtection="1">
      <alignment horizontal="center" vertical="center" wrapText="1"/>
      <protection locked="0"/>
    </xf>
    <xf numFmtId="181" fontId="4" fillId="0" borderId="1" xfId="0" applyNumberFormat="1" applyFont="1" applyFill="1" applyBorder="1" applyAlignment="1">
      <alignment horizontal="center" vertical="center" wrapText="1"/>
    </xf>
    <xf numFmtId="181" fontId="2" fillId="0" borderId="4" xfId="0" applyNumberFormat="1" applyFont="1" applyFill="1" applyBorder="1" applyAlignment="1">
      <alignment horizontal="center" vertical="center"/>
    </xf>
    <xf numFmtId="181" fontId="5" fillId="0" borderId="1" xfId="0" applyNumberFormat="1" applyFont="1" applyFill="1" applyBorder="1" applyAlignment="1" applyProtection="1">
      <alignment horizontal="center" vertical="center" wrapText="1"/>
      <protection locked="0"/>
    </xf>
    <xf numFmtId="177" fontId="9" fillId="0" borderId="1" xfId="0" applyNumberFormat="1" applyFont="1" applyFill="1" applyBorder="1" applyAlignment="1">
      <alignment horizontal="center" vertical="center" wrapText="1"/>
    </xf>
    <xf numFmtId="181" fontId="9" fillId="0" borderId="1" xfId="0" applyNumberFormat="1" applyFont="1" applyFill="1" applyBorder="1" applyAlignment="1">
      <alignment horizontal="center" vertical="center" wrapText="1"/>
    </xf>
    <xf numFmtId="177" fontId="6" fillId="0" borderId="5" xfId="0" applyNumberFormat="1" applyFont="1" applyFill="1" applyBorder="1" applyAlignment="1" applyProtection="1">
      <alignment horizontal="center" vertical="center" wrapText="1"/>
      <protection locked="0"/>
    </xf>
    <xf numFmtId="181" fontId="6" fillId="0" borderId="5" xfId="0" applyNumberFormat="1" applyFont="1" applyFill="1" applyBorder="1" applyAlignment="1" applyProtection="1">
      <alignment horizontal="center" vertical="center" wrapText="1"/>
      <protection locked="0"/>
    </xf>
    <xf numFmtId="182" fontId="6" fillId="0" borderId="1" xfId="0" applyNumberFormat="1" applyFont="1" applyFill="1" applyBorder="1" applyAlignment="1">
      <alignment horizontal="center" vertical="center"/>
    </xf>
    <xf numFmtId="181" fontId="7" fillId="0" borderId="1" xfId="0" applyNumberFormat="1"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2" fillId="0" borderId="4" xfId="0" applyFont="1" applyFill="1" applyBorder="1" applyAlignment="1">
      <alignment horizontal="right" vertical="center"/>
    </xf>
    <xf numFmtId="0" fontId="6" fillId="0" borderId="5" xfId="0" applyNumberFormat="1" applyFont="1" applyFill="1" applyBorder="1" applyAlignment="1" applyProtection="1">
      <alignment horizontal="center" vertical="center" wrapText="1"/>
      <protection locked="0"/>
    </xf>
    <xf numFmtId="0" fontId="6" fillId="0" borderId="5" xfId="0" applyNumberFormat="1" applyFont="1" applyFill="1" applyBorder="1" applyAlignment="1">
      <alignment horizontal="center" vertical="center"/>
    </xf>
    <xf numFmtId="0" fontId="5" fillId="0" borderId="0" xfId="0" applyFont="1" applyFill="1" applyBorder="1" applyAlignment="1">
      <alignment horizontal="center" vertical="center" wrapText="1"/>
    </xf>
    <xf numFmtId="0" fontId="5" fillId="0" borderId="4" xfId="0" applyFont="1" applyFill="1" applyBorder="1" applyAlignment="1" applyProtection="1">
      <alignment horizontal="center" vertical="center" wrapText="1"/>
      <protection locked="0"/>
    </xf>
    <xf numFmtId="0" fontId="2" fillId="0" borderId="4" xfId="0" applyFont="1" applyFill="1" applyBorder="1" applyAlignment="1">
      <alignment horizontal="left" vertical="center"/>
    </xf>
    <xf numFmtId="182" fontId="10" fillId="0" borderId="0" xfId="0" applyNumberFormat="1" applyFont="1" applyFill="1" applyBorder="1" applyAlignment="1">
      <alignment horizontal="center" vertical="center"/>
    </xf>
    <xf numFmtId="176" fontId="6" fillId="0" borderId="1" xfId="0" applyNumberFormat="1" applyFont="1" applyFill="1" applyBorder="1" applyAlignment="1">
      <alignment horizontal="center" vertical="center" wrapText="1"/>
    </xf>
    <xf numFmtId="176" fontId="7" fillId="0" borderId="0" xfId="0" applyNumberFormat="1" applyFont="1" applyFill="1" applyBorder="1" applyAlignment="1">
      <alignment horizontal="center" vertical="center" wrapText="1"/>
    </xf>
    <xf numFmtId="0" fontId="4" fillId="0" borderId="0" xfId="0" applyFont="1" applyFill="1" applyAlignment="1">
      <alignment horizontal="center" vertical="center" wrapText="1"/>
    </xf>
    <xf numFmtId="178" fontId="2" fillId="0" borderId="0" xfId="0" applyNumberFormat="1" applyFont="1" applyFill="1" applyAlignment="1">
      <alignment horizontal="center" vertical="center"/>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1" fillId="0" borderId="1" xfId="0" applyFont="1" applyFill="1" applyBorder="1" applyAlignment="1" applyProtection="1">
      <alignment horizontal="center" vertical="center" wrapText="1"/>
      <protection locked="0"/>
    </xf>
    <xf numFmtId="0" fontId="13" fillId="0" borderId="6"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182" fontId="13" fillId="0" borderId="2" xfId="0" applyNumberFormat="1" applyFont="1" applyFill="1" applyBorder="1" applyAlignment="1">
      <alignment horizontal="center" vertical="center" wrapText="1"/>
    </xf>
    <xf numFmtId="182" fontId="13" fillId="0" borderId="4" xfId="0" applyNumberFormat="1" applyFont="1" applyFill="1" applyBorder="1" applyAlignment="1">
      <alignment horizontal="center"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0"/>
  <sheetViews>
    <sheetView workbookViewId="0">
      <selection activeCell="A1" sqref="A1:D1"/>
    </sheetView>
  </sheetViews>
  <sheetFormatPr defaultColWidth="9" defaultRowHeight="15.75" outlineLevelCol="5"/>
  <cols>
    <col min="1" max="1" width="23" style="5" customWidth="1"/>
    <col min="2" max="2" width="41.125" style="5" customWidth="1"/>
    <col min="3" max="3" width="22.25" style="5" customWidth="1"/>
    <col min="4" max="4" width="13.75" style="5" customWidth="1"/>
    <col min="5" max="5" width="15.8833333333333" style="5" customWidth="1"/>
    <col min="6" max="6" width="9" style="5"/>
    <col min="7" max="7" width="14.3333333333333" style="5"/>
    <col min="8" max="16379" width="9" style="5"/>
  </cols>
  <sheetData>
    <row r="1" s="1" customFormat="1" ht="57" customHeight="1" spans="1:6">
      <c r="A1" s="52" t="s">
        <v>0</v>
      </c>
      <c r="B1" s="52"/>
      <c r="C1" s="52"/>
      <c r="D1" s="52"/>
      <c r="E1" s="18"/>
      <c r="F1" s="18"/>
    </row>
    <row r="2" s="2" customFormat="1" ht="32" customHeight="1" spans="1:4">
      <c r="A2" s="2" t="s">
        <v>1</v>
      </c>
      <c r="C2" s="53" t="s">
        <v>2</v>
      </c>
      <c r="D2" s="53"/>
    </row>
    <row r="3" s="3" customFormat="1" ht="63" customHeight="1" spans="1:6">
      <c r="A3" s="54" t="s">
        <v>3</v>
      </c>
      <c r="B3" s="55" t="s">
        <v>4</v>
      </c>
      <c r="C3" s="56" t="s">
        <v>5</v>
      </c>
      <c r="D3" s="56" t="s">
        <v>6</v>
      </c>
      <c r="E3" s="20"/>
      <c r="F3" s="46"/>
    </row>
    <row r="4" s="4" customFormat="1" ht="50" customHeight="1" spans="1:6">
      <c r="A4" s="57" t="s">
        <v>7</v>
      </c>
      <c r="B4" s="58" t="s">
        <v>8</v>
      </c>
      <c r="C4" s="58">
        <v>21.3392</v>
      </c>
      <c r="D4" s="57">
        <f>SUM(C4:C6)</f>
        <v>42.7833</v>
      </c>
      <c r="E4" s="23"/>
      <c r="F4" s="24"/>
    </row>
    <row r="5" s="4" customFormat="1" ht="50" customHeight="1" spans="1:6">
      <c r="A5" s="59"/>
      <c r="B5" s="58" t="s">
        <v>9</v>
      </c>
      <c r="C5" s="58">
        <v>4.8969</v>
      </c>
      <c r="D5" s="59"/>
      <c r="E5" s="23"/>
      <c r="F5" s="24"/>
    </row>
    <row r="6" s="4" customFormat="1" ht="50" customHeight="1" spans="1:6">
      <c r="A6" s="60"/>
      <c r="B6" s="58" t="s">
        <v>10</v>
      </c>
      <c r="C6" s="58">
        <v>16.5472</v>
      </c>
      <c r="D6" s="60"/>
      <c r="E6" s="23"/>
      <c r="F6" s="24"/>
    </row>
    <row r="7" s="4" customFormat="1" ht="50" customHeight="1" spans="1:6">
      <c r="A7" s="58" t="s">
        <v>11</v>
      </c>
      <c r="B7" s="58" t="s">
        <v>8</v>
      </c>
      <c r="C7" s="58">
        <v>42.6785</v>
      </c>
      <c r="D7" s="57">
        <f>C7</f>
        <v>42.6785</v>
      </c>
      <c r="E7" s="23"/>
      <c r="F7" s="24"/>
    </row>
    <row r="8" s="4" customFormat="1" ht="50" customHeight="1" spans="1:6">
      <c r="A8" s="57" t="s">
        <v>12</v>
      </c>
      <c r="B8" s="58" t="s">
        <v>13</v>
      </c>
      <c r="C8" s="58">
        <v>4.5347</v>
      </c>
      <c r="D8" s="58">
        <f>SUM(C8:C9)</f>
        <v>8.5252</v>
      </c>
      <c r="E8" s="23"/>
      <c r="F8" s="24"/>
    </row>
    <row r="9" s="4" customFormat="1" ht="50" customHeight="1" spans="1:6">
      <c r="A9" s="60"/>
      <c r="B9" s="58" t="s">
        <v>14</v>
      </c>
      <c r="C9" s="58">
        <v>3.9905</v>
      </c>
      <c r="D9" s="58"/>
      <c r="E9" s="26"/>
      <c r="F9" s="24"/>
    </row>
    <row r="10" s="4" customFormat="1" ht="50" customHeight="1" spans="1:6">
      <c r="A10" s="61" t="s">
        <v>15</v>
      </c>
      <c r="B10" s="62"/>
      <c r="C10" s="63">
        <f>SUM(C4:C9)</f>
        <v>93.987</v>
      </c>
      <c r="D10" s="64"/>
      <c r="E10" s="26"/>
      <c r="F10" s="24"/>
    </row>
  </sheetData>
  <mergeCells count="8">
    <mergeCell ref="A1:D1"/>
    <mergeCell ref="C2:D2"/>
    <mergeCell ref="A10:B10"/>
    <mergeCell ref="C10:D10"/>
    <mergeCell ref="A4:A6"/>
    <mergeCell ref="A8:A9"/>
    <mergeCell ref="D4:D6"/>
    <mergeCell ref="D8:D9"/>
  </mergeCells>
  <printOptions horizontalCentered="1"/>
  <pageMargins left="0.156944444444444" right="0.118055555555556" top="0.511805555555556" bottom="0.314583333333333" header="0.156944444444444" footer="0.236111111111111"/>
  <pageSetup paperSize="9" orientation="landscape" horizontalDpi="600" verticalDpi="600"/>
  <headerFooter/>
  <ignoredErrors>
    <ignoredError sqref="D4:D6 D9" formulaRange="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workbookViewId="0">
      <selection activeCell="A1" sqref="A1:G1"/>
    </sheetView>
  </sheetViews>
  <sheetFormatPr defaultColWidth="9" defaultRowHeight="15.75" outlineLevelRow="6"/>
  <cols>
    <col min="1" max="1" width="16.8833333333333" style="5" customWidth="1"/>
    <col min="2" max="2" width="11.1333333333333" style="5" customWidth="1"/>
    <col min="3" max="4" width="11.25" style="5" customWidth="1"/>
    <col min="5" max="5" width="13.375" style="5" customWidth="1"/>
    <col min="6" max="6" width="17.3833333333333" style="5" customWidth="1"/>
    <col min="7" max="7" width="35.4416666666667" style="5" customWidth="1"/>
    <col min="8" max="8" width="10.6666666666667" style="5"/>
    <col min="9" max="9" width="15.8833333333333" style="5" customWidth="1"/>
    <col min="10" max="10" width="9" style="5"/>
    <col min="11" max="11" width="14.3333333333333" style="5"/>
    <col min="12" max="16384" width="9" style="5"/>
  </cols>
  <sheetData>
    <row r="1" s="1" customFormat="1" ht="57" customHeight="1" spans="1:10">
      <c r="A1" s="7" t="s">
        <v>16</v>
      </c>
      <c r="B1" s="7"/>
      <c r="C1" s="7"/>
      <c r="D1" s="7"/>
      <c r="E1" s="7"/>
      <c r="F1" s="7"/>
      <c r="G1" s="7"/>
      <c r="H1" s="18"/>
      <c r="I1" s="18"/>
      <c r="J1" s="18"/>
    </row>
    <row r="2" s="2" customFormat="1" ht="32" customHeight="1" spans="1:7">
      <c r="A2" s="8" t="s">
        <v>1</v>
      </c>
      <c r="B2" s="9"/>
      <c r="C2" s="9"/>
      <c r="D2" s="9"/>
      <c r="E2" s="9"/>
      <c r="F2" s="10" t="s">
        <v>2</v>
      </c>
      <c r="G2" s="10"/>
    </row>
    <row r="3" s="3" customFormat="1" ht="63" customHeight="1" spans="1:10">
      <c r="A3" s="11" t="s">
        <v>3</v>
      </c>
      <c r="B3" s="12" t="s">
        <v>17</v>
      </c>
      <c r="C3" s="28" t="s">
        <v>18</v>
      </c>
      <c r="D3" s="47"/>
      <c r="E3" s="47" t="s">
        <v>19</v>
      </c>
      <c r="F3" s="13" t="s">
        <v>20</v>
      </c>
      <c r="G3" s="11" t="s">
        <v>21</v>
      </c>
      <c r="H3" s="19"/>
      <c r="I3" s="20"/>
      <c r="J3" s="46"/>
    </row>
    <row r="4" s="4" customFormat="1" ht="48" customHeight="1" spans="1:10">
      <c r="A4" s="14" t="s">
        <v>7</v>
      </c>
      <c r="B4" s="14">
        <v>54</v>
      </c>
      <c r="C4" s="14">
        <v>54</v>
      </c>
      <c r="D4" s="14"/>
      <c r="E4" s="14">
        <f>ROUND(C4/C6,4)</f>
        <v>0.3333</v>
      </c>
      <c r="F4" s="14">
        <v>64.0177</v>
      </c>
      <c r="G4" s="16">
        <f>ROUND(F4*C4/C6,4)</f>
        <v>21.3392</v>
      </c>
      <c r="H4" s="49"/>
      <c r="I4" s="23"/>
      <c r="J4" s="24"/>
    </row>
    <row r="5" s="4" customFormat="1" ht="48" customHeight="1" spans="1:10">
      <c r="A5" s="14" t="s">
        <v>11</v>
      </c>
      <c r="B5" s="14">
        <v>108</v>
      </c>
      <c r="C5" s="14">
        <v>108</v>
      </c>
      <c r="D5" s="14"/>
      <c r="E5" s="14">
        <f>ROUND(C5/C6,4)</f>
        <v>0.6667</v>
      </c>
      <c r="F5" s="14"/>
      <c r="G5" s="16">
        <f>ROUND(F4*C5/C6,4)</f>
        <v>42.6785</v>
      </c>
      <c r="H5" s="49"/>
      <c r="I5" s="23"/>
      <c r="J5" s="24"/>
    </row>
    <row r="6" s="4" customFormat="1" ht="48" customHeight="1" spans="1:10">
      <c r="A6" s="14" t="s">
        <v>22</v>
      </c>
      <c r="B6" s="15">
        <f>B4+B5</f>
        <v>162</v>
      </c>
      <c r="C6" s="30">
        <f>C4+C5</f>
        <v>162</v>
      </c>
      <c r="D6" s="30"/>
      <c r="E6" s="30">
        <v>1</v>
      </c>
      <c r="F6" s="50">
        <f>SUM(F4:F5)</f>
        <v>64.0177</v>
      </c>
      <c r="G6" s="16">
        <f>SUM(G4:G5)</f>
        <v>64.0177</v>
      </c>
      <c r="H6" s="51"/>
      <c r="I6" s="26"/>
      <c r="J6" s="24"/>
    </row>
    <row r="7" s="4" customFormat="1" ht="98" customHeight="1" spans="1:10">
      <c r="A7" s="17" t="s">
        <v>23</v>
      </c>
      <c r="B7" s="17"/>
      <c r="C7" s="17"/>
      <c r="D7" s="17"/>
      <c r="E7" s="17"/>
      <c r="F7" s="17"/>
      <c r="G7" s="17"/>
      <c r="H7" s="25"/>
      <c r="I7" s="26"/>
      <c r="J7" s="24"/>
    </row>
  </sheetData>
  <mergeCells count="9">
    <mergeCell ref="A1:G1"/>
    <mergeCell ref="A2:E2"/>
    <mergeCell ref="F2:G2"/>
    <mergeCell ref="C3:D3"/>
    <mergeCell ref="C4:D4"/>
    <mergeCell ref="C5:D5"/>
    <mergeCell ref="C6:D6"/>
    <mergeCell ref="A7:G7"/>
    <mergeCell ref="F4:F5"/>
  </mergeCells>
  <printOptions horizontalCentered="1"/>
  <pageMargins left="0.156944444444444" right="0.118055555555556" top="0.511805555555556" bottom="0.314583333333333" header="0.156944444444444" footer="0.236111111111111"/>
  <pageSetup paperSize="9" orientation="landscape" horizontalDpi="600" verticalDpi="600"/>
  <headerFooter/>
  <ignoredErrors>
    <ignoredError sqref="B6:D6" unlockedFormula="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
  <sheetViews>
    <sheetView workbookViewId="0">
      <selection activeCell="D11" sqref="D11"/>
    </sheetView>
  </sheetViews>
  <sheetFormatPr defaultColWidth="9" defaultRowHeight="15.75" outlineLevelRow="5"/>
  <cols>
    <col min="1" max="1" width="16.8833333333333" style="5" customWidth="1"/>
    <col min="2" max="2" width="11.1333333333333" style="5" customWidth="1"/>
    <col min="3" max="4" width="11.25" style="5" customWidth="1"/>
    <col min="5" max="5" width="11.6333333333333" style="5" customWidth="1"/>
    <col min="6" max="6" width="15.5" style="5" customWidth="1"/>
    <col min="7" max="7" width="16" style="5" customWidth="1"/>
    <col min="8" max="8" width="9" style="5"/>
    <col min="9" max="9" width="15.8833333333333" style="5" customWidth="1"/>
    <col min="10" max="16384" width="9" style="5"/>
  </cols>
  <sheetData>
    <row r="1" s="1" customFormat="1" ht="57" customHeight="1" spans="1:10">
      <c r="A1" s="7" t="s">
        <v>24</v>
      </c>
      <c r="B1" s="7"/>
      <c r="C1" s="7"/>
      <c r="D1" s="7"/>
      <c r="E1" s="7"/>
      <c r="F1" s="7"/>
      <c r="G1" s="7"/>
      <c r="H1" s="18"/>
      <c r="I1" s="18"/>
      <c r="J1" s="18"/>
    </row>
    <row r="2" s="2" customFormat="1" ht="32" customHeight="1" spans="1:7">
      <c r="A2" s="8" t="s">
        <v>1</v>
      </c>
      <c r="B2" s="9"/>
      <c r="C2" s="9"/>
      <c r="D2" s="9"/>
      <c r="E2" s="48"/>
      <c r="F2" s="10" t="s">
        <v>2</v>
      </c>
      <c r="G2" s="10"/>
    </row>
    <row r="3" s="3" customFormat="1" ht="64" customHeight="1" spans="1:10">
      <c r="A3" s="11" t="s">
        <v>3</v>
      </c>
      <c r="B3" s="12" t="s">
        <v>25</v>
      </c>
      <c r="C3" s="28" t="s">
        <v>26</v>
      </c>
      <c r="D3" s="47"/>
      <c r="E3" s="12" t="s">
        <v>27</v>
      </c>
      <c r="F3" s="13" t="s">
        <v>28</v>
      </c>
      <c r="G3" s="11" t="s">
        <v>21</v>
      </c>
      <c r="H3" s="19"/>
      <c r="I3" s="20"/>
      <c r="J3" s="46"/>
    </row>
    <row r="4" s="4" customFormat="1" ht="48" customHeight="1" spans="1:10">
      <c r="A4" s="14" t="s">
        <v>12</v>
      </c>
      <c r="B4" s="14">
        <v>16</v>
      </c>
      <c r="C4" s="14">
        <v>15.75</v>
      </c>
      <c r="D4" s="14"/>
      <c r="E4" s="14">
        <v>15.75</v>
      </c>
      <c r="F4" s="14">
        <v>4.5347</v>
      </c>
      <c r="G4" s="39">
        <f>F4</f>
        <v>4.5347</v>
      </c>
      <c r="H4" s="22"/>
      <c r="I4" s="23"/>
      <c r="J4" s="24"/>
    </row>
    <row r="5" s="4" customFormat="1" ht="48" customHeight="1" spans="1:10">
      <c r="A5" s="14" t="s">
        <v>22</v>
      </c>
      <c r="B5" s="15">
        <v>16</v>
      </c>
      <c r="C5" s="14">
        <f>SUM(C4:C4)</f>
        <v>15.75</v>
      </c>
      <c r="D5" s="14"/>
      <c r="E5" s="14">
        <v>15.75</v>
      </c>
      <c r="F5" s="14">
        <f>F4</f>
        <v>4.5347</v>
      </c>
      <c r="G5" s="39">
        <f>F4</f>
        <v>4.5347</v>
      </c>
      <c r="H5" s="25"/>
      <c r="I5" s="26"/>
      <c r="J5" s="24"/>
    </row>
    <row r="6" s="4" customFormat="1" ht="92" customHeight="1" spans="1:10">
      <c r="A6" s="17" t="s">
        <v>29</v>
      </c>
      <c r="B6" s="17"/>
      <c r="C6" s="17"/>
      <c r="D6" s="17"/>
      <c r="E6" s="17"/>
      <c r="F6" s="17"/>
      <c r="G6" s="17"/>
      <c r="H6" s="25"/>
      <c r="I6" s="26"/>
      <c r="J6" s="24"/>
    </row>
  </sheetData>
  <mergeCells count="7">
    <mergeCell ref="A1:G1"/>
    <mergeCell ref="A2:E2"/>
    <mergeCell ref="F2:G2"/>
    <mergeCell ref="C3:D3"/>
    <mergeCell ref="C4:D4"/>
    <mergeCell ref="C5:D5"/>
    <mergeCell ref="A6:G6"/>
  </mergeCells>
  <printOptions horizontalCentered="1"/>
  <pageMargins left="0.156944444444444" right="0.118055555555556" top="0.511805555555556" bottom="0.314583333333333" header="0.156944444444444" footer="0.236111111111111"/>
  <pageSetup paperSize="9" orientation="landscape"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7"/>
  <sheetViews>
    <sheetView workbookViewId="0">
      <selection activeCell="F2" sqref="F2"/>
    </sheetView>
  </sheetViews>
  <sheetFormatPr defaultColWidth="9" defaultRowHeight="15.75" outlineLevelRow="6"/>
  <cols>
    <col min="1" max="1" width="16.8833333333333" style="5" customWidth="1"/>
    <col min="2" max="3" width="11.1333333333333" style="5" customWidth="1"/>
    <col min="4" max="4" width="14.1333333333333" style="5" customWidth="1"/>
    <col min="5" max="5" width="17.6666666666667" style="5" customWidth="1"/>
    <col min="6" max="6" width="28.5" style="5" customWidth="1"/>
    <col min="7" max="7" width="9" style="5"/>
    <col min="8" max="8" width="15.8833333333333" style="5" customWidth="1"/>
    <col min="9" max="9" width="9.375" style="5"/>
    <col min="10" max="16384" width="9" style="5"/>
  </cols>
  <sheetData>
    <row r="1" s="1" customFormat="1" ht="57" customHeight="1" spans="1:9">
      <c r="A1" s="7" t="s">
        <v>30</v>
      </c>
      <c r="B1" s="7"/>
      <c r="C1" s="7"/>
      <c r="D1" s="7"/>
      <c r="E1" s="7"/>
      <c r="F1" s="7"/>
      <c r="G1" s="18"/>
      <c r="H1" s="18"/>
      <c r="I1" s="18"/>
    </row>
    <row r="2" s="2" customFormat="1" ht="32" customHeight="1" spans="1:6">
      <c r="A2" s="8" t="s">
        <v>1</v>
      </c>
      <c r="B2" s="9"/>
      <c r="C2" s="9"/>
      <c r="D2" s="9"/>
      <c r="E2" s="9"/>
      <c r="F2" s="43" t="s">
        <v>2</v>
      </c>
    </row>
    <row r="3" s="3" customFormat="1" ht="61" customHeight="1" spans="1:9">
      <c r="A3" s="11" t="s">
        <v>3</v>
      </c>
      <c r="B3" s="13" t="s">
        <v>31</v>
      </c>
      <c r="C3" s="13"/>
      <c r="D3" s="28" t="s">
        <v>32</v>
      </c>
      <c r="E3" s="28" t="s">
        <v>33</v>
      </c>
      <c r="F3" s="11" t="s">
        <v>34</v>
      </c>
      <c r="G3" s="19"/>
      <c r="I3" s="46"/>
    </row>
    <row r="4" s="4" customFormat="1" ht="48" customHeight="1" spans="1:9">
      <c r="A4" s="41" t="s">
        <v>12</v>
      </c>
      <c r="B4" s="42" t="s">
        <v>35</v>
      </c>
      <c r="C4" s="42">
        <v>16</v>
      </c>
      <c r="D4" s="41">
        <v>10.55</v>
      </c>
      <c r="E4" s="41">
        <v>3.9905</v>
      </c>
      <c r="F4" s="41">
        <f>E4</f>
        <v>3.9905</v>
      </c>
      <c r="G4" s="22"/>
      <c r="H4" s="23"/>
      <c r="I4" s="24"/>
    </row>
    <row r="5" s="4" customFormat="1" ht="48" customHeight="1" spans="1:9">
      <c r="A5" s="42"/>
      <c r="B5" s="14" t="s">
        <v>36</v>
      </c>
      <c r="C5" s="14">
        <v>4</v>
      </c>
      <c r="D5" s="42"/>
      <c r="E5" s="42"/>
      <c r="F5" s="42"/>
      <c r="G5" s="22"/>
      <c r="H5" s="23"/>
      <c r="I5" s="24"/>
    </row>
    <row r="6" s="4" customFormat="1" ht="48" customHeight="1" spans="1:9">
      <c r="A6" s="14" t="s">
        <v>22</v>
      </c>
      <c r="B6" s="15" t="s">
        <v>37</v>
      </c>
      <c r="C6" s="15">
        <f>C4+C5</f>
        <v>20</v>
      </c>
      <c r="D6" s="30">
        <f>D4</f>
        <v>10.55</v>
      </c>
      <c r="E6" s="44">
        <f>E4</f>
        <v>3.9905</v>
      </c>
      <c r="F6" s="45">
        <f>F4</f>
        <v>3.9905</v>
      </c>
      <c r="G6" s="25"/>
      <c r="H6" s="26"/>
      <c r="I6" s="24"/>
    </row>
    <row r="7" s="4" customFormat="1" ht="157" customHeight="1" spans="1:9">
      <c r="A7" s="17" t="s">
        <v>38</v>
      </c>
      <c r="B7" s="17"/>
      <c r="C7" s="17"/>
      <c r="D7" s="17"/>
      <c r="E7" s="17"/>
      <c r="F7" s="17"/>
      <c r="G7" s="25"/>
      <c r="H7" s="26"/>
      <c r="I7" s="24"/>
    </row>
  </sheetData>
  <mergeCells count="8">
    <mergeCell ref="A1:F1"/>
    <mergeCell ref="A2:D2"/>
    <mergeCell ref="B3:C3"/>
    <mergeCell ref="A7:F7"/>
    <mergeCell ref="A4:A5"/>
    <mergeCell ref="D4:D5"/>
    <mergeCell ref="E4:E5"/>
    <mergeCell ref="F4:F5"/>
  </mergeCells>
  <printOptions horizontalCentered="1"/>
  <pageMargins left="0.156944444444444" right="0.118055555555556" top="0.511805555555556" bottom="0.314583333333333" header="0.156944444444444" footer="0.236111111111111"/>
  <pageSetup paperSize="9" orientation="landscape" horizontalDpi="600" verticalDpi="600"/>
  <headerFooter/>
  <ignoredErrors>
    <ignoredError sqref="C6 E6" unlockedFormula="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6"/>
  <sheetViews>
    <sheetView workbookViewId="0">
      <selection activeCell="A6" sqref="A6:H6"/>
    </sheetView>
  </sheetViews>
  <sheetFormatPr defaultColWidth="9" defaultRowHeight="15.75" outlineLevelRow="5"/>
  <cols>
    <col min="1" max="1" width="16.8833333333333" style="5" customWidth="1"/>
    <col min="2" max="2" width="11.1333333333333" style="5" customWidth="1"/>
    <col min="3" max="3" width="11.25" style="5" customWidth="1"/>
    <col min="4" max="4" width="11.6333333333333" style="5" customWidth="1"/>
    <col min="5" max="6" width="19.775" style="27" customWidth="1"/>
    <col min="7" max="7" width="17.3833333333333" style="5" customWidth="1"/>
    <col min="8" max="8" width="16" style="5" customWidth="1"/>
    <col min="9" max="9" width="9" style="5"/>
    <col min="10" max="10" width="15.8833333333333" style="5" customWidth="1"/>
    <col min="11" max="16381" width="9" style="5"/>
  </cols>
  <sheetData>
    <row r="1" s="1" customFormat="1" ht="57" customHeight="1" spans="1:11">
      <c r="A1" s="7" t="s">
        <v>39</v>
      </c>
      <c r="B1" s="7"/>
      <c r="C1" s="7"/>
      <c r="D1" s="7"/>
      <c r="E1" s="32"/>
      <c r="F1" s="32"/>
      <c r="G1" s="7"/>
      <c r="H1" s="7"/>
      <c r="I1" s="18"/>
      <c r="J1" s="18"/>
      <c r="K1" s="18"/>
    </row>
    <row r="2" s="2" customFormat="1" ht="32" customHeight="1" spans="1:8">
      <c r="A2" s="8" t="s">
        <v>1</v>
      </c>
      <c r="B2" s="9"/>
      <c r="C2" s="9"/>
      <c r="D2" s="9"/>
      <c r="E2" s="33"/>
      <c r="F2" s="33"/>
      <c r="G2" s="10" t="s">
        <v>2</v>
      </c>
      <c r="H2" s="10"/>
    </row>
    <row r="3" s="3" customFormat="1" ht="57" customHeight="1" spans="1:11">
      <c r="A3" s="11" t="s">
        <v>3</v>
      </c>
      <c r="B3" s="12" t="s">
        <v>40</v>
      </c>
      <c r="C3" s="28" t="s">
        <v>41</v>
      </c>
      <c r="D3" s="12" t="s">
        <v>42</v>
      </c>
      <c r="E3" s="34" t="s">
        <v>43</v>
      </c>
      <c r="F3" s="34" t="s">
        <v>44</v>
      </c>
      <c r="G3" s="13" t="s">
        <v>45</v>
      </c>
      <c r="H3" s="11" t="s">
        <v>21</v>
      </c>
      <c r="I3" s="19"/>
      <c r="J3" s="20"/>
      <c r="K3" s="21"/>
    </row>
    <row r="4" s="4" customFormat="1" ht="48" customHeight="1" spans="1:11">
      <c r="A4" s="14" t="s">
        <v>7</v>
      </c>
      <c r="B4" s="14">
        <v>4</v>
      </c>
      <c r="C4" s="14">
        <v>1</v>
      </c>
      <c r="D4" s="29">
        <f>B4-C4</f>
        <v>3</v>
      </c>
      <c r="E4" s="35">
        <v>148065.105</v>
      </c>
      <c r="F4" s="36">
        <f>E4/E5</f>
        <v>1</v>
      </c>
      <c r="G4" s="14">
        <v>4.8969</v>
      </c>
      <c r="H4" s="16">
        <f>G4</f>
        <v>4.8969</v>
      </c>
      <c r="I4" s="22"/>
      <c r="J4" s="23"/>
      <c r="K4" s="24"/>
    </row>
    <row r="5" s="4" customFormat="1" ht="48" customHeight="1" spans="1:11">
      <c r="A5" s="14" t="s">
        <v>22</v>
      </c>
      <c r="B5" s="15">
        <f>B4</f>
        <v>4</v>
      </c>
      <c r="C5" s="30">
        <v>1</v>
      </c>
      <c r="D5" s="31">
        <f>D4</f>
        <v>3</v>
      </c>
      <c r="E5" s="37">
        <f>E4</f>
        <v>148065.105</v>
      </c>
      <c r="F5" s="38">
        <f>F4</f>
        <v>1</v>
      </c>
      <c r="G5" s="14">
        <f>G4</f>
        <v>4.8969</v>
      </c>
      <c r="H5" s="39">
        <f>SUM(H4:H4)</f>
        <v>4.8969</v>
      </c>
      <c r="I5" s="25"/>
      <c r="J5" s="26"/>
      <c r="K5" s="24"/>
    </row>
    <row r="6" s="4" customFormat="1" ht="86" customHeight="1" spans="1:11">
      <c r="A6" s="17" t="s">
        <v>46</v>
      </c>
      <c r="B6" s="17"/>
      <c r="C6" s="17"/>
      <c r="D6" s="17"/>
      <c r="E6" s="40"/>
      <c r="F6" s="40"/>
      <c r="G6" s="17"/>
      <c r="H6" s="17"/>
      <c r="I6" s="25"/>
      <c r="J6" s="26"/>
      <c r="K6" s="24"/>
    </row>
  </sheetData>
  <mergeCells count="4">
    <mergeCell ref="A1:H1"/>
    <mergeCell ref="A2:E2"/>
    <mergeCell ref="G2:H2"/>
    <mergeCell ref="A6:H6"/>
  </mergeCells>
  <printOptions horizontalCentered="1"/>
  <pageMargins left="0.156944444444444" right="0.118055555555556" top="0.511805555555556" bottom="0.314583333333333" header="0.156944444444444" footer="0.236111111111111"/>
  <pageSetup paperSize="9" orientation="landscape" horizontalDpi="600" verticalDpi="600"/>
  <headerFooter/>
  <ignoredErrors>
    <ignoredError sqref="B5:F5" unlockedFormula="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6"/>
  <sheetViews>
    <sheetView tabSelected="1" workbookViewId="0">
      <selection activeCell="F7" sqref="F7"/>
    </sheetView>
  </sheetViews>
  <sheetFormatPr defaultColWidth="9" defaultRowHeight="15.75" outlineLevelRow="5" outlineLevelCol="6"/>
  <cols>
    <col min="1" max="1" width="29.6666666666667" style="5" customWidth="1"/>
    <col min="2" max="2" width="23.5583333333333" style="5" customWidth="1"/>
    <col min="3" max="3" width="17.3833333333333" style="5" customWidth="1"/>
    <col min="4" max="4" width="23.1333333333333" style="5" customWidth="1"/>
    <col min="5" max="5" width="9" style="5"/>
    <col min="6" max="6" width="15.8833333333333" style="5" customWidth="1"/>
    <col min="7" max="16377" width="9" style="5"/>
    <col min="16378" max="16378" width="9" style="6"/>
  </cols>
  <sheetData>
    <row r="1" s="1" customFormat="1" ht="57" customHeight="1" spans="1:7">
      <c r="A1" s="7" t="s">
        <v>47</v>
      </c>
      <c r="B1" s="7"/>
      <c r="C1" s="7"/>
      <c r="D1" s="7"/>
      <c r="E1" s="18"/>
      <c r="F1" s="18"/>
      <c r="G1" s="18"/>
    </row>
    <row r="2" s="2" customFormat="1" ht="32" customHeight="1" spans="1:4">
      <c r="A2" s="8" t="s">
        <v>1</v>
      </c>
      <c r="B2" s="9"/>
      <c r="C2" s="10" t="s">
        <v>2</v>
      </c>
      <c r="D2" s="10"/>
    </row>
    <row r="3" s="3" customFormat="1" ht="57" customHeight="1" spans="1:7">
      <c r="A3" s="11" t="s">
        <v>3</v>
      </c>
      <c r="B3" s="12" t="s">
        <v>48</v>
      </c>
      <c r="C3" s="13" t="s">
        <v>49</v>
      </c>
      <c r="D3" s="11" t="s">
        <v>21</v>
      </c>
      <c r="E3" s="19"/>
      <c r="F3" s="20"/>
      <c r="G3" s="21"/>
    </row>
    <row r="4" s="4" customFormat="1" ht="48" customHeight="1" spans="1:7">
      <c r="A4" s="14" t="s">
        <v>7</v>
      </c>
      <c r="B4" s="14">
        <v>1.9808</v>
      </c>
      <c r="C4" s="14">
        <v>16.5472</v>
      </c>
      <c r="D4" s="14">
        <f>C4</f>
        <v>16.5472</v>
      </c>
      <c r="E4" s="22"/>
      <c r="F4" s="23"/>
      <c r="G4" s="24"/>
    </row>
    <row r="5" s="4" customFormat="1" ht="48" customHeight="1" spans="1:7">
      <c r="A5" s="14" t="s">
        <v>22</v>
      </c>
      <c r="B5" s="15">
        <f>B4</f>
        <v>1.9808</v>
      </c>
      <c r="C5" s="14">
        <f>C4</f>
        <v>16.5472</v>
      </c>
      <c r="D5" s="16">
        <f>SUM(D4:D4)</f>
        <v>16.5472</v>
      </c>
      <c r="E5" s="25"/>
      <c r="F5" s="26"/>
      <c r="G5" s="24"/>
    </row>
    <row r="6" s="4" customFormat="1" ht="110" customHeight="1" spans="1:7">
      <c r="A6" s="17" t="s">
        <v>50</v>
      </c>
      <c r="B6" s="17"/>
      <c r="C6" s="17"/>
      <c r="D6" s="17"/>
      <c r="E6" s="25"/>
      <c r="F6" s="26"/>
      <c r="G6" s="24"/>
    </row>
  </sheetData>
  <mergeCells count="4">
    <mergeCell ref="A1:D1"/>
    <mergeCell ref="A2:B2"/>
    <mergeCell ref="C2:D2"/>
    <mergeCell ref="A6:D6"/>
  </mergeCells>
  <printOptions horizontalCentered="1"/>
  <pageMargins left="0.156944444444444" right="0.118055555555556" top="0.511805555555556" bottom="0.314583333333333" header="0.156944444444444" footer="0.236111111111111"/>
  <pageSetup paperSize="9" orientation="landscape" horizontalDpi="600" verticalDpi="600"/>
  <headerFooter/>
  <ignoredErrors>
    <ignoredError sqref="B5" unlockedFormula="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vt:i4>
      </vt:variant>
    </vt:vector>
  </HeadingPairs>
  <TitlesOfParts>
    <vt:vector size="6" baseType="lpstr">
      <vt:lpstr>2025年（清算2024年度）农客城市交通发展奖励金分配汇总表</vt:lpstr>
      <vt:lpstr>新能源公交车资金</vt:lpstr>
      <vt:lpstr>新能源出租车资金</vt:lpstr>
      <vt:lpstr>出租车分配资金（费改税）</vt:lpstr>
      <vt:lpstr>农村道路客运费改税资金</vt:lpstr>
      <vt:lpstr>农村道路客运涨价补贴资金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m2</dc:creator>
  <cp:lastModifiedBy>user</cp:lastModifiedBy>
  <dcterms:created xsi:type="dcterms:W3CDTF">2023-10-29T17:24:00Z</dcterms:created>
  <dcterms:modified xsi:type="dcterms:W3CDTF">2026-03-24T16:39:33Z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2052-11.8.2.12275</vt:lpwstr>
  </property>
  <property fmtid="{D5CDD505-2E9C-101B-9397-08002B2CF9AE}" pid="3" name="ICV">
    <vt:lpwstr>E07BF74046A68D23586F26696C132262</vt:lpwstr>
  </property>
</Properties>
</file>